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66084633-8DD3-7948-A9BA-3E706D2E6AFD}" xr6:coauthVersionLast="47" xr6:coauthVersionMax="47" xr10:uidLastSave="{00000000-0000-0000-0000-000000000000}"/>
  <bookViews>
    <workbookView xWindow="0" yWindow="500" windowWidth="325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754" i="3" l="1"/>
  <c r="I754" i="3"/>
  <c r="J754" i="3"/>
  <c r="F753" i="3"/>
  <c r="I753" i="3"/>
  <c r="J753" i="3"/>
  <c r="F752" i="3"/>
  <c r="I752" i="3"/>
  <c r="J752" i="3"/>
  <c r="F751" i="3"/>
  <c r="I751" i="3"/>
  <c r="J751" i="3"/>
  <c r="K641" i="3"/>
  <c r="K656" i="3"/>
  <c r="K717" i="3"/>
  <c r="K727" i="3"/>
  <c r="K728" i="3"/>
  <c r="K730" i="3"/>
  <c r="K739" i="3"/>
  <c r="K741" i="3"/>
  <c r="F750" i="3"/>
  <c r="I750" i="3"/>
  <c r="J750" i="3"/>
  <c r="F749" i="3"/>
  <c r="I749" i="3"/>
  <c r="J749" i="3"/>
  <c r="F748" i="3"/>
  <c r="I748" i="3"/>
  <c r="J748" i="3"/>
  <c r="F747" i="3"/>
  <c r="I747" i="3"/>
  <c r="J747" i="3"/>
  <c r="F746" i="3"/>
  <c r="I746" i="3"/>
  <c r="J746" i="3" s="1"/>
  <c r="F745" i="3"/>
  <c r="I745" i="3"/>
  <c r="J745" i="3" s="1"/>
  <c r="F744" i="3"/>
  <c r="I744" i="3"/>
  <c r="J744" i="3"/>
  <c r="F743" i="3"/>
  <c r="I743" i="3"/>
  <c r="J743" i="3"/>
  <c r="F739" i="3"/>
  <c r="F742" i="3"/>
  <c r="I742" i="3"/>
  <c r="J742" i="3"/>
  <c r="F741" i="3"/>
  <c r="I741" i="3"/>
  <c r="J741" i="3"/>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885" i="1"/>
  <c r="H886" i="1"/>
  <c r="H887" i="1"/>
  <c r="H888" i="1"/>
  <c r="H889" i="1"/>
  <c r="H890" i="1"/>
  <c r="H891" i="1"/>
  <c r="F740" i="3"/>
  <c r="I740" i="3"/>
  <c r="J740" i="3"/>
  <c r="I739" i="3"/>
  <c r="J739" i="3" s="1"/>
  <c r="F738" i="3"/>
  <c r="I738" i="3"/>
  <c r="J738" i="3"/>
  <c r="F737" i="3"/>
  <c r="I737" i="3"/>
  <c r="J737" i="3"/>
  <c r="F736" i="3"/>
  <c r="I736" i="3"/>
  <c r="J736" i="3"/>
  <c r="F735" i="3"/>
  <c r="I735" i="3"/>
  <c r="J735" i="3"/>
  <c r="B700" i="3"/>
  <c r="B701" i="3"/>
  <c r="B702" i="3"/>
  <c r="B703" i="3"/>
  <c r="B704" i="3"/>
  <c r="B705" i="3"/>
  <c r="B706" i="3"/>
  <c r="B707" i="3"/>
  <c r="B708" i="3"/>
  <c r="B709" i="3"/>
  <c r="B710" i="3"/>
  <c r="B711" i="3"/>
  <c r="B712" i="3"/>
  <c r="B713" i="3"/>
  <c r="B714" i="3"/>
  <c r="B715" i="3"/>
  <c r="B716" i="3"/>
  <c r="B717" i="3"/>
  <c r="B718" i="3"/>
  <c r="B719" i="3"/>
  <c r="B720" i="3"/>
  <c r="B721" i="3"/>
  <c r="B722" i="3"/>
  <c r="B723" i="3"/>
  <c r="B724" i="3"/>
  <c r="B725" i="3"/>
  <c r="B726" i="3"/>
  <c r="B727" i="3"/>
  <c r="B728" i="3"/>
  <c r="B729" i="3"/>
  <c r="B730" i="3"/>
  <c r="B731" i="3"/>
  <c r="B732" i="3"/>
  <c r="B733" i="3"/>
  <c r="B734" i="3"/>
  <c r="F734" i="3"/>
  <c r="I734" i="3"/>
  <c r="J734" i="3"/>
  <c r="F733" i="3"/>
  <c r="I733" i="3"/>
  <c r="J733" i="3"/>
  <c r="F732" i="3"/>
  <c r="I732" i="3"/>
  <c r="J732" i="3"/>
  <c r="F731" i="3"/>
  <c r="I731" i="3"/>
  <c r="J731" i="3"/>
  <c r="F730" i="3"/>
  <c r="I730" i="3"/>
  <c r="J730" i="3"/>
  <c r="F729" i="3"/>
  <c r="I729" i="3"/>
  <c r="J729" i="3"/>
  <c r="F728" i="3"/>
  <c r="I728" i="3"/>
  <c r="J728" i="3" s="1"/>
  <c r="F727" i="3"/>
  <c r="I727" i="3"/>
  <c r="J727" i="3" s="1"/>
  <c r="F726" i="3"/>
  <c r="I726" i="3"/>
  <c r="J726" i="3"/>
  <c r="F725" i="3"/>
  <c r="I725" i="3"/>
  <c r="J725" i="3"/>
  <c r="F724" i="3"/>
  <c r="I724" i="3"/>
  <c r="J724" i="3"/>
  <c r="F723" i="3"/>
  <c r="I723" i="3"/>
  <c r="J723" i="3"/>
  <c r="F722" i="3"/>
  <c r="I722" i="3"/>
  <c r="J722" i="3" s="1"/>
  <c r="Z885" i="1"/>
  <c r="F721" i="3"/>
  <c r="I721" i="3"/>
  <c r="J721" i="3" s="1"/>
  <c r="F720" i="3"/>
  <c r="I720" i="3"/>
  <c r="J720" i="3" s="1"/>
  <c r="F719" i="3"/>
  <c r="I719" i="3"/>
  <c r="J719" i="3" s="1"/>
  <c r="F718" i="3"/>
  <c r="I718" i="3"/>
  <c r="J718" i="3"/>
  <c r="F717" i="3"/>
  <c r="I717" i="3"/>
  <c r="J717" i="3" s="1"/>
  <c r="Z924" i="1"/>
  <c r="Z923" i="1"/>
  <c r="Z922" i="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2" i="1"/>
  <c r="Z891" i="1"/>
  <c r="Z890" i="1"/>
  <c r="Z889" i="1"/>
  <c r="Z888" i="1"/>
  <c r="Z887" i="1"/>
  <c r="Z886" i="1"/>
  <c r="F716" i="3"/>
  <c r="I716" i="3"/>
  <c r="J716" i="3"/>
  <c r="F715" i="3"/>
  <c r="I715" i="3"/>
  <c r="J715" i="3"/>
  <c r="F714" i="3"/>
  <c r="I714" i="3"/>
  <c r="J714" i="3"/>
  <c r="F713" i="3"/>
  <c r="I713" i="3"/>
  <c r="J713" i="3"/>
  <c r="K925" i="1"/>
  <c r="L925" i="1" s="1"/>
  <c r="P925" i="1"/>
  <c r="S925" i="1"/>
  <c r="K924" i="1"/>
  <c r="L924" i="1" s="1"/>
  <c r="P924" i="1"/>
  <c r="T924" i="1" s="1"/>
  <c r="P923" i="1"/>
  <c r="T923" i="1" s="1"/>
  <c r="K746" i="3" s="1"/>
  <c r="P922" i="1"/>
  <c r="T922" i="1" s="1"/>
  <c r="K744" i="3" s="1"/>
  <c r="K921" i="1"/>
  <c r="L921" i="1" s="1"/>
  <c r="P921" i="1"/>
  <c r="T921" i="1" s="1"/>
  <c r="L920" i="1"/>
  <c r="P920" i="1"/>
  <c r="T920" i="1" s="1"/>
  <c r="K919" i="1"/>
  <c r="L919" i="1" s="1"/>
  <c r="P919" i="1"/>
  <c r="T919" i="1" s="1"/>
  <c r="K743" i="3" s="1"/>
  <c r="K918" i="1"/>
  <c r="L918" i="1" s="1"/>
  <c r="P918" i="1"/>
  <c r="T918" i="1" s="1"/>
  <c r="K742" i="3" s="1"/>
  <c r="K917" i="1"/>
  <c r="L917" i="1" s="1"/>
  <c r="P917" i="1"/>
  <c r="T917" i="1" s="1"/>
  <c r="K916" i="1"/>
  <c r="L916" i="1" s="1"/>
  <c r="P916" i="1"/>
  <c r="T916" i="1" s="1"/>
  <c r="K915" i="1"/>
  <c r="L915" i="1" s="1"/>
  <c r="P915" i="1"/>
  <c r="T915" i="1" s="1"/>
  <c r="L914" i="1"/>
  <c r="P914" i="1"/>
  <c r="T914" i="1" s="1"/>
  <c r="L913" i="1"/>
  <c r="P913" i="1"/>
  <c r="T913" i="1" s="1"/>
  <c r="K912" i="1"/>
  <c r="L912" i="1" s="1"/>
  <c r="P912" i="1"/>
  <c r="T912" i="1" s="1"/>
  <c r="L911" i="1"/>
  <c r="P911" i="1"/>
  <c r="T911" i="1" s="1"/>
  <c r="U911" i="1" s="1"/>
  <c r="L910" i="1"/>
  <c r="P910" i="1"/>
  <c r="T910" i="1" s="1"/>
  <c r="L909" i="1"/>
  <c r="P909" i="1"/>
  <c r="T909" i="1" s="1"/>
  <c r="L908" i="1"/>
  <c r="P908" i="1"/>
  <c r="T908" i="1" s="1"/>
  <c r="L907" i="1"/>
  <c r="P907" i="1"/>
  <c r="T907" i="1" s="1"/>
  <c r="L906" i="1"/>
  <c r="P906" i="1"/>
  <c r="T906" i="1" s="1"/>
  <c r="L905" i="1"/>
  <c r="P905" i="1"/>
  <c r="T905" i="1" s="1"/>
  <c r="K904" i="1"/>
  <c r="L904" i="1" s="1"/>
  <c r="P904" i="1"/>
  <c r="T904" i="1" s="1"/>
  <c r="K903" i="1"/>
  <c r="L903" i="1" s="1"/>
  <c r="P903" i="1"/>
  <c r="T903" i="1" s="1"/>
  <c r="K902" i="1"/>
  <c r="L902" i="1" s="1"/>
  <c r="P902" i="1"/>
  <c r="L901" i="1"/>
  <c r="P901" i="1"/>
  <c r="T901" i="1" s="1"/>
  <c r="K900" i="1"/>
  <c r="L900" i="1" s="1"/>
  <c r="P900" i="1"/>
  <c r="T900" i="1" s="1"/>
  <c r="K735" i="3" s="1"/>
  <c r="L899" i="1"/>
  <c r="P899" i="1"/>
  <c r="T899" i="1" s="1"/>
  <c r="L898" i="1"/>
  <c r="P898" i="1"/>
  <c r="T898" i="1" s="1"/>
  <c r="K860" i="1"/>
  <c r="L860" i="1" s="1"/>
  <c r="L897" i="1"/>
  <c r="P897" i="1"/>
  <c r="T897" i="1" s="1"/>
  <c r="F710" i="3"/>
  <c r="I710" i="3"/>
  <c r="J710" i="3"/>
  <c r="F712" i="3"/>
  <c r="I712" i="3"/>
  <c r="J712" i="3"/>
  <c r="F711" i="3"/>
  <c r="I711" i="3"/>
  <c r="J711" i="3"/>
  <c r="F709" i="3"/>
  <c r="I709" i="3"/>
  <c r="J709" i="3"/>
  <c r="F708" i="3"/>
  <c r="I708" i="3"/>
  <c r="J708" i="3"/>
  <c r="F707" i="3"/>
  <c r="I707" i="3"/>
  <c r="J707" i="3"/>
  <c r="I689" i="3"/>
  <c r="I690" i="3"/>
  <c r="I691" i="3"/>
  <c r="I692" i="3"/>
  <c r="I693" i="3"/>
  <c r="I694" i="3"/>
  <c r="I695" i="3"/>
  <c r="I696" i="3"/>
  <c r="I697" i="3"/>
  <c r="I698" i="3"/>
  <c r="I699" i="3"/>
  <c r="I700" i="3"/>
  <c r="I701" i="3"/>
  <c r="I702" i="3"/>
  <c r="I703" i="3"/>
  <c r="I704" i="3"/>
  <c r="J704" i="3" s="1"/>
  <c r="I705" i="3"/>
  <c r="J705" i="3" s="1"/>
  <c r="I706" i="3"/>
  <c r="J706" i="3" s="1"/>
  <c r="J689" i="3"/>
  <c r="J690" i="3"/>
  <c r="J691" i="3"/>
  <c r="J692" i="3"/>
  <c r="J693" i="3"/>
  <c r="J694" i="3"/>
  <c r="J695" i="3"/>
  <c r="J696" i="3"/>
  <c r="J697" i="3"/>
  <c r="J698" i="3"/>
  <c r="J699" i="3"/>
  <c r="J700" i="3"/>
  <c r="J701" i="3"/>
  <c r="J702" i="3"/>
  <c r="J703" i="3"/>
  <c r="F706" i="3"/>
  <c r="F705" i="3"/>
  <c r="F704" i="3"/>
  <c r="F703" i="3"/>
  <c r="F702" i="3"/>
  <c r="F701" i="3"/>
  <c r="L896" i="1"/>
  <c r="P896" i="1"/>
  <c r="T896" i="1" s="1"/>
  <c r="L895" i="1"/>
  <c r="P895" i="1"/>
  <c r="S895" i="1"/>
  <c r="Z895" i="1" s="1"/>
  <c r="L894" i="1"/>
  <c r="T894" i="1"/>
  <c r="L893" i="1"/>
  <c r="P893" i="1"/>
  <c r="T893" i="1" s="1"/>
  <c r="Z893" i="1"/>
  <c r="K892" i="1"/>
  <c r="L892" i="1" s="1"/>
  <c r="P892" i="1"/>
  <c r="T892" i="1" s="1"/>
  <c r="K891" i="1"/>
  <c r="L891" i="1" s="1"/>
  <c r="P891" i="1"/>
  <c r="T891" i="1" s="1"/>
  <c r="L890" i="1"/>
  <c r="P890" i="1"/>
  <c r="T890" i="1" s="1"/>
  <c r="K889" i="1"/>
  <c r="L889" i="1" s="1"/>
  <c r="P889" i="1"/>
  <c r="T889" i="1" s="1"/>
  <c r="K888" i="1"/>
  <c r="L888" i="1" s="1"/>
  <c r="P888" i="1"/>
  <c r="T888" i="1" s="1"/>
  <c r="K734" i="3" s="1"/>
  <c r="K887" i="1"/>
  <c r="L887" i="1" s="1"/>
  <c r="P887" i="1"/>
  <c r="T887" i="1" s="1"/>
  <c r="L886" i="1"/>
  <c r="P886" i="1"/>
  <c r="T886" i="1" s="1"/>
  <c r="K885" i="1"/>
  <c r="L885" i="1" s="1"/>
  <c r="P885" i="1"/>
  <c r="T885" i="1" s="1"/>
  <c r="T884" i="1"/>
  <c r="W884" i="1" s="1"/>
  <c r="M884" i="1"/>
  <c r="K884" i="1"/>
  <c r="L884" i="1" s="1"/>
  <c r="H884" i="1"/>
  <c r="F700" i="3"/>
  <c r="T869" i="1"/>
  <c r="T868" i="1"/>
  <c r="T867" i="1"/>
  <c r="T866" i="1"/>
  <c r="K733" i="3" s="1"/>
  <c r="T865" i="1"/>
  <c r="T864" i="1"/>
  <c r="T863" i="1"/>
  <c r="K721" i="3" s="1"/>
  <c r="T862" i="1"/>
  <c r="K732" i="3" s="1"/>
  <c r="T861" i="1"/>
  <c r="T860" i="1"/>
  <c r="T859" i="1"/>
  <c r="K637" i="3" s="1"/>
  <c r="T858" i="1"/>
  <c r="T857" i="1"/>
  <c r="T856" i="1"/>
  <c r="T855" i="1"/>
  <c r="T854" i="1"/>
  <c r="T853" i="1"/>
  <c r="T852" i="1"/>
  <c r="K668" i="3" s="1"/>
  <c r="T851" i="1"/>
  <c r="T850" i="1"/>
  <c r="K731" i="3" s="1"/>
  <c r="T849" i="1"/>
  <c r="K729" i="3" s="1"/>
  <c r="T848" i="1"/>
  <c r="K666" i="3" s="1"/>
  <c r="T847" i="1"/>
  <c r="T846" i="1"/>
  <c r="T845" i="1"/>
  <c r="K665" i="3" s="1"/>
  <c r="T844" i="1"/>
  <c r="T843" i="1"/>
  <c r="T842" i="1"/>
  <c r="K720" i="3" s="1"/>
  <c r="T841" i="1"/>
  <c r="T840" i="1"/>
  <c r="T839" i="1"/>
  <c r="T838" i="1"/>
  <c r="K667" i="3" s="1"/>
  <c r="T837" i="1"/>
  <c r="K664" i="3" s="1"/>
  <c r="T836" i="1"/>
  <c r="T835" i="1"/>
  <c r="T834" i="1"/>
  <c r="T833" i="1"/>
  <c r="K723" i="3" s="1"/>
  <c r="T832" i="1"/>
  <c r="K719" i="3" s="1"/>
  <c r="T831" i="1"/>
  <c r="T830" i="1"/>
  <c r="K663" i="3" s="1"/>
  <c r="T829" i="1"/>
  <c r="T828" i="1"/>
  <c r="K726" i="3" s="1"/>
  <c r="T827" i="1"/>
  <c r="T826" i="1"/>
  <c r="K725" i="3" s="1"/>
  <c r="T825" i="1"/>
  <c r="T824" i="1"/>
  <c r="T823" i="1"/>
  <c r="T822" i="1"/>
  <c r="T821" i="1"/>
  <c r="K662" i="3" s="1"/>
  <c r="T820" i="1"/>
  <c r="T819" i="1"/>
  <c r="K671" i="3" s="1"/>
  <c r="T818" i="1"/>
  <c r="T817" i="1"/>
  <c r="K707" i="3" s="1"/>
  <c r="T816" i="1"/>
  <c r="K708" i="3" s="1"/>
  <c r="T815" i="1"/>
  <c r="T814" i="1"/>
  <c r="K678" i="3" s="1"/>
  <c r="T813" i="1"/>
  <c r="T812" i="1"/>
  <c r="T811" i="1"/>
  <c r="T810" i="1"/>
  <c r="T809" i="1"/>
  <c r="T808" i="1"/>
  <c r="T807" i="1"/>
  <c r="T806" i="1"/>
  <c r="T805" i="1"/>
  <c r="T804" i="1"/>
  <c r="T803" i="1"/>
  <c r="T802" i="1"/>
  <c r="T801" i="1"/>
  <c r="T800" i="1"/>
  <c r="K610" i="3" s="1"/>
  <c r="T799" i="1"/>
  <c r="T798" i="1"/>
  <c r="T797" i="1"/>
  <c r="T796" i="1"/>
  <c r="T795" i="1"/>
  <c r="T794" i="1"/>
  <c r="K609" i="3" s="1"/>
  <c r="T793" i="1"/>
  <c r="T792" i="1"/>
  <c r="K696" i="3" s="1"/>
  <c r="T791" i="1"/>
  <c r="K695" i="3" s="1"/>
  <c r="T790" i="1"/>
  <c r="K636" i="3" s="1"/>
  <c r="T789" i="1"/>
  <c r="K698" i="3" s="1"/>
  <c r="T788" i="1"/>
  <c r="K699" i="3" s="1"/>
  <c r="T787" i="1"/>
  <c r="K681" i="3" s="1"/>
  <c r="T786" i="1"/>
  <c r="K639" i="3" s="1"/>
  <c r="T785" i="1"/>
  <c r="T784" i="1"/>
  <c r="K652" i="3" s="1"/>
  <c r="T783" i="1"/>
  <c r="T782" i="1"/>
  <c r="T781" i="1"/>
  <c r="T780" i="1"/>
  <c r="K635" i="3" s="1"/>
  <c r="T779" i="1"/>
  <c r="T778" i="1"/>
  <c r="T777" i="1"/>
  <c r="K638" i="3" s="1"/>
  <c r="T776" i="1"/>
  <c r="K672" i="3" s="1"/>
  <c r="T775" i="1"/>
  <c r="K651" i="3" s="1"/>
  <c r="T774" i="1"/>
  <c r="K661" i="3" s="1"/>
  <c r="T773" i="1"/>
  <c r="K677" i="3" s="1"/>
  <c r="T772" i="1"/>
  <c r="T771" i="1"/>
  <c r="T770" i="1"/>
  <c r="T769" i="1"/>
  <c r="T768" i="1"/>
  <c r="T767" i="1"/>
  <c r="T766" i="1"/>
  <c r="K654" i="3" s="1"/>
  <c r="T765" i="1"/>
  <c r="K640" i="3" s="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T732" i="1"/>
  <c r="K655" i="3" s="1"/>
  <c r="T731" i="1"/>
  <c r="K605" i="3" s="1"/>
  <c r="T730" i="1"/>
  <c r="K604" i="3" s="1"/>
  <c r="T729" i="1"/>
  <c r="K700" i="3" s="1"/>
  <c r="T728" i="1"/>
  <c r="K603" i="3" s="1"/>
  <c r="T727" i="1"/>
  <c r="K693" i="3" s="1"/>
  <c r="T726" i="1"/>
  <c r="T725" i="1"/>
  <c r="T724" i="1"/>
  <c r="K706" i="3" s="1"/>
  <c r="T723" i="1"/>
  <c r="T722" i="1"/>
  <c r="K738" i="3" s="1"/>
  <c r="T721" i="1"/>
  <c r="T720" i="1"/>
  <c r="K686" i="3" s="1"/>
  <c r="T719" i="1"/>
  <c r="T718" i="1"/>
  <c r="T717" i="1"/>
  <c r="K690"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79" i="3" s="1"/>
  <c r="T681" i="1"/>
  <c r="T680" i="1"/>
  <c r="T679" i="1"/>
  <c r="K601" i="3" s="1"/>
  <c r="T678" i="1"/>
  <c r="T677" i="1"/>
  <c r="K600" i="3" s="1"/>
  <c r="T676" i="1"/>
  <c r="K599" i="3" s="1"/>
  <c r="T675" i="1"/>
  <c r="T674" i="1"/>
  <c r="K627" i="3" s="1"/>
  <c r="T673" i="1"/>
  <c r="K626" i="3" s="1"/>
  <c r="T672" i="1"/>
  <c r="K625" i="3" s="1"/>
  <c r="T671" i="1"/>
  <c r="K624" i="3" s="1"/>
  <c r="T670" i="1"/>
  <c r="T669" i="1"/>
  <c r="K676" i="3" s="1"/>
  <c r="T668" i="1"/>
  <c r="K675" i="3" s="1"/>
  <c r="T667" i="1"/>
  <c r="T666" i="1"/>
  <c r="K623" i="3" s="1"/>
  <c r="T665" i="1"/>
  <c r="T664" i="1"/>
  <c r="T663" i="1"/>
  <c r="T662" i="1"/>
  <c r="T661" i="1"/>
  <c r="K622" i="3" s="1"/>
  <c r="T660" i="1"/>
  <c r="T659" i="1"/>
  <c r="T658" i="1"/>
  <c r="K516" i="3" s="1"/>
  <c r="T657" i="1"/>
  <c r="K515" i="3" s="1"/>
  <c r="T656" i="1"/>
  <c r="K514" i="3" s="1"/>
  <c r="T655" i="1"/>
  <c r="K670" i="3" s="1"/>
  <c r="T654" i="1"/>
  <c r="T653" i="1"/>
  <c r="K499" i="3" s="1"/>
  <c r="T652" i="1"/>
  <c r="K491" i="3" s="1"/>
  <c r="T651" i="1"/>
  <c r="K474" i="3" s="1"/>
  <c r="T650" i="1"/>
  <c r="T649" i="1"/>
  <c r="K434" i="3" s="1"/>
  <c r="T648" i="1"/>
  <c r="T647" i="1"/>
  <c r="T646" i="1"/>
  <c r="K412" i="3" s="1"/>
  <c r="T645" i="1"/>
  <c r="T644" i="1"/>
  <c r="K473" i="3" s="1"/>
  <c r="T643" i="1"/>
  <c r="K488" i="3" s="1"/>
  <c r="T642" i="1"/>
  <c r="K689" i="3" s="1"/>
  <c r="T641" i="1"/>
  <c r="K541" i="3" s="1"/>
  <c r="T640" i="1"/>
  <c r="T639" i="1"/>
  <c r="K528" i="3" s="1"/>
  <c r="T638" i="1"/>
  <c r="K540" i="3" s="1"/>
  <c r="T637" i="1"/>
  <c r="K539" i="3" s="1"/>
  <c r="T636" i="1"/>
  <c r="K722" i="3" s="1"/>
  <c r="T635" i="1"/>
  <c r="K411" i="3" s="1"/>
  <c r="T634" i="1"/>
  <c r="K692" i="3" s="1"/>
  <c r="T633" i="1"/>
  <c r="K496" i="3" s="1"/>
  <c r="T632" i="1"/>
  <c r="K608" i="3" s="1"/>
  <c r="T631" i="1"/>
  <c r="K621" i="3" s="1"/>
  <c r="T630" i="1"/>
  <c r="K526" i="3" s="1"/>
  <c r="T629" i="1"/>
  <c r="T628" i="1"/>
  <c r="K478" i="3" s="1"/>
  <c r="T627" i="1"/>
  <c r="K527" i="3" s="1"/>
  <c r="T626" i="1"/>
  <c r="K426" i="3" s="1"/>
  <c r="T625" i="1"/>
  <c r="K423" i="3" s="1"/>
  <c r="T624" i="1"/>
  <c r="K413" i="3" s="1"/>
  <c r="T623" i="1"/>
  <c r="T622" i="1"/>
  <c r="T621" i="1"/>
  <c r="T620" i="1"/>
  <c r="K485" i="3" s="1"/>
  <c r="T619" i="1"/>
  <c r="K363" i="3" s="1"/>
  <c r="T618" i="1"/>
  <c r="K577" i="3" s="1"/>
  <c r="T617" i="1"/>
  <c r="K408" i="3" s="1"/>
  <c r="T616" i="1"/>
  <c r="K688"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688" i="3"/>
  <c r="I688" i="3"/>
  <c r="J687" i="3"/>
  <c r="I687" i="3"/>
  <c r="J686" i="3"/>
  <c r="I686" i="3"/>
  <c r="J685" i="3"/>
  <c r="I685" i="3"/>
  <c r="J684" i="3"/>
  <c r="I684" i="3"/>
  <c r="J683" i="3"/>
  <c r="I683" i="3"/>
  <c r="J682" i="3"/>
  <c r="I682" i="3"/>
  <c r="J681" i="3"/>
  <c r="I681" i="3"/>
  <c r="J680" i="3"/>
  <c r="I680" i="3"/>
  <c r="J679" i="3"/>
  <c r="I679" i="3"/>
  <c r="I678" i="3"/>
  <c r="J678" i="3" s="1"/>
  <c r="J677" i="3"/>
  <c r="I677" i="3"/>
  <c r="J676" i="3"/>
  <c r="I676" i="3"/>
  <c r="J675" i="3"/>
  <c r="I675" i="3"/>
  <c r="J674" i="3"/>
  <c r="I674" i="3"/>
  <c r="J673" i="3"/>
  <c r="I673" i="3"/>
  <c r="J672" i="3"/>
  <c r="I672" i="3"/>
  <c r="J671" i="3"/>
  <c r="I671" i="3"/>
  <c r="I670" i="3"/>
  <c r="I669" i="3"/>
  <c r="I668" i="3"/>
  <c r="J668" i="3" s="1"/>
  <c r="I667" i="3"/>
  <c r="J667" i="3" s="1"/>
  <c r="I666" i="3"/>
  <c r="I665" i="3"/>
  <c r="J665" i="3" s="1"/>
  <c r="I664" i="3"/>
  <c r="J664" i="3" s="1"/>
  <c r="J663" i="3"/>
  <c r="I663"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P883" i="1"/>
  <c r="T883" i="1" s="1"/>
  <c r="U883" i="1" s="1"/>
  <c r="P882" i="1"/>
  <c r="T882" i="1" s="1"/>
  <c r="U882" i="1" s="1"/>
  <c r="P881" i="1"/>
  <c r="T881" i="1" s="1"/>
  <c r="U881" i="1" s="1"/>
  <c r="P880" i="1"/>
  <c r="T880" i="1" s="1"/>
  <c r="U880" i="1" s="1"/>
  <c r="P879" i="1"/>
  <c r="T879" i="1" s="1"/>
  <c r="U879" i="1" s="1"/>
  <c r="P878" i="1"/>
  <c r="T878" i="1" s="1"/>
  <c r="U878" i="1" s="1"/>
  <c r="P877" i="1"/>
  <c r="T877" i="1" s="1"/>
  <c r="U877" i="1" s="1"/>
  <c r="P876" i="1"/>
  <c r="T876" i="1" s="1"/>
  <c r="U876" i="1" s="1"/>
  <c r="P875" i="1"/>
  <c r="T875" i="1" s="1"/>
  <c r="U875" i="1" s="1"/>
  <c r="P874" i="1"/>
  <c r="T874" i="1" s="1"/>
  <c r="U874" i="1" s="1"/>
  <c r="P873" i="1"/>
  <c r="T873" i="1" s="1"/>
  <c r="U873" i="1" s="1"/>
  <c r="P872" i="1"/>
  <c r="T872" i="1" s="1"/>
  <c r="U872" i="1" s="1"/>
  <c r="P871" i="1"/>
  <c r="T871" i="1" s="1"/>
  <c r="U871" i="1" s="1"/>
  <c r="P870" i="1"/>
  <c r="T870" i="1" s="1"/>
  <c r="K694" i="3" s="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2" i="1"/>
  <c r="H883"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K659" i="3"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L62" i="1"/>
  <c r="S62" i="1"/>
  <c r="T62" i="1" s="1"/>
  <c r="K242" i="3" s="1"/>
  <c r="H63" i="1"/>
  <c r="K63" i="1"/>
  <c r="L63" i="1" s="1"/>
  <c r="S63" i="1"/>
  <c r="T63" i="1" s="1"/>
  <c r="K716" i="3"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H78" i="1"/>
  <c r="K78" i="1"/>
  <c r="L78" i="1" s="1"/>
  <c r="S78" i="1"/>
  <c r="T78" i="1" s="1"/>
  <c r="H79" i="1"/>
  <c r="K79" i="1"/>
  <c r="L79" i="1" s="1"/>
  <c r="S79" i="1"/>
  <c r="T79" i="1" s="1"/>
  <c r="H80" i="1"/>
  <c r="K80" i="1"/>
  <c r="L80" i="1" s="1"/>
  <c r="S80" i="1"/>
  <c r="T80" i="1" s="1"/>
  <c r="K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H124" i="1"/>
  <c r="K124" i="1"/>
  <c r="L124" i="1" s="1"/>
  <c r="S124" i="1"/>
  <c r="T124" i="1" s="1"/>
  <c r="K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K737" i="3"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H176" i="1"/>
  <c r="K176" i="1"/>
  <c r="L176" i="1" s="1"/>
  <c r="S176" i="1"/>
  <c r="T176" i="1" s="1"/>
  <c r="K93" i="3" s="1"/>
  <c r="H177" i="1"/>
  <c r="K177" i="1"/>
  <c r="L177" i="1" s="1"/>
  <c r="S177" i="1"/>
  <c r="T177" i="1" s="1"/>
  <c r="K749" i="3" s="1"/>
  <c r="H178" i="1"/>
  <c r="K178" i="1"/>
  <c r="L178" i="1" s="1"/>
  <c r="S178" i="1"/>
  <c r="T178" i="1" s="1"/>
  <c r="K91" i="3" s="1"/>
  <c r="H179" i="1"/>
  <c r="K179" i="1"/>
  <c r="L179" i="1" s="1"/>
  <c r="S179" i="1"/>
  <c r="T179" i="1" s="1"/>
  <c r="K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H209" i="1"/>
  <c r="K209" i="1"/>
  <c r="L209" i="1" s="1"/>
  <c r="S209" i="1"/>
  <c r="T209" i="1" s="1"/>
  <c r="H210" i="1"/>
  <c r="K210" i="1"/>
  <c r="L210" i="1" s="1"/>
  <c r="S210" i="1"/>
  <c r="T210" i="1" s="1"/>
  <c r="K389" i="3" s="1"/>
  <c r="H211" i="1"/>
  <c r="K211" i="1"/>
  <c r="L211" i="1" s="1"/>
  <c r="S211" i="1"/>
  <c r="T211" i="1" s="1"/>
  <c r="K359" i="3" s="1"/>
  <c r="H212" i="1"/>
  <c r="K212" i="1"/>
  <c r="L212" i="1" s="1"/>
  <c r="S212" i="1"/>
  <c r="T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H221" i="1"/>
  <c r="K221" i="1"/>
  <c r="L221" i="1" s="1"/>
  <c r="S221" i="1"/>
  <c r="T221" i="1" s="1"/>
  <c r="K38" i="3" s="1"/>
  <c r="H222" i="1"/>
  <c r="K222" i="1"/>
  <c r="L222" i="1" s="1"/>
  <c r="S222" i="1"/>
  <c r="T222" i="1" s="1"/>
  <c r="H223" i="1"/>
  <c r="L223" i="1"/>
  <c r="S223" i="1"/>
  <c r="T223" i="1" s="1"/>
  <c r="K585" i="3" s="1"/>
  <c r="H224" i="1"/>
  <c r="K224" i="1"/>
  <c r="L224" i="1" s="1"/>
  <c r="S224" i="1"/>
  <c r="T224" i="1" s="1"/>
  <c r="K709" i="3" s="1"/>
  <c r="H225" i="1"/>
  <c r="K225" i="1"/>
  <c r="L225" i="1" s="1"/>
  <c r="S225" i="1"/>
  <c r="T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K702" i="3" s="1"/>
  <c r="H243" i="1"/>
  <c r="K243" i="1"/>
  <c r="L243" i="1" s="1"/>
  <c r="S243" i="1"/>
  <c r="T243" i="1" s="1"/>
  <c r="K508" i="3" s="1"/>
  <c r="H244" i="1"/>
  <c r="K244" i="1"/>
  <c r="L244" i="1" s="1"/>
  <c r="S244" i="1"/>
  <c r="T244" i="1" s="1"/>
  <c r="H245" i="1"/>
  <c r="K245" i="1"/>
  <c r="L245" i="1" s="1"/>
  <c r="S245" i="1"/>
  <c r="T245" i="1" s="1"/>
  <c r="K513" i="3" s="1"/>
  <c r="H246" i="1"/>
  <c r="K246" i="1"/>
  <c r="L246" i="1" s="1"/>
  <c r="S246" i="1"/>
  <c r="T246" i="1" s="1"/>
  <c r="K701" i="3"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K669"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H280" i="1"/>
  <c r="L280" i="1"/>
  <c r="S280" i="1"/>
  <c r="T280" i="1" s="1"/>
  <c r="H281" i="1"/>
  <c r="K281" i="1"/>
  <c r="L281" i="1" s="1"/>
  <c r="S281" i="1"/>
  <c r="T281" i="1" s="1"/>
  <c r="K130" i="3" s="1"/>
  <c r="H282" i="1"/>
  <c r="K282" i="1"/>
  <c r="L282" i="1" s="1"/>
  <c r="S282" i="1"/>
  <c r="T282" i="1" s="1"/>
  <c r="H283" i="1"/>
  <c r="K283" i="1"/>
  <c r="L283" i="1" s="1"/>
  <c r="S283" i="1"/>
  <c r="T283" i="1" s="1"/>
  <c r="K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H346" i="1"/>
  <c r="K346" i="1"/>
  <c r="L346" i="1" s="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3" i="3"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K714" i="3"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K715" i="3" s="1"/>
  <c r="H411" i="1"/>
  <c r="K411" i="1"/>
  <c r="L411" i="1" s="1"/>
  <c r="S411" i="1"/>
  <c r="T411" i="1" s="1"/>
  <c r="H412" i="1"/>
  <c r="K412" i="1"/>
  <c r="L412" i="1" s="1"/>
  <c r="S412" i="1"/>
  <c r="T412" i="1" s="1"/>
  <c r="K430" i="3" s="1"/>
  <c r="H413" i="1"/>
  <c r="K413" i="1"/>
  <c r="L413" i="1" s="1"/>
  <c r="S413" i="1"/>
  <c r="T413" i="1" s="1"/>
  <c r="H414" i="1"/>
  <c r="L414" i="1"/>
  <c r="S414" i="1"/>
  <c r="T414" i="1" s="1"/>
  <c r="H415" i="1"/>
  <c r="K415" i="1"/>
  <c r="L415" i="1" s="1"/>
  <c r="S415" i="1"/>
  <c r="T415" i="1" s="1"/>
  <c r="K674"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K712" i="3"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K684" i="3"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H491" i="1"/>
  <c r="K491" i="1"/>
  <c r="L491" i="1" s="1"/>
  <c r="S491" i="1"/>
  <c r="T491" i="1" s="1"/>
  <c r="K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6" i="1"/>
  <c r="K786" i="1"/>
  <c r="L786"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H795" i="1"/>
  <c r="K795" i="1"/>
  <c r="L795" i="1" s="1"/>
  <c r="H796" i="1"/>
  <c r="K796" i="1"/>
  <c r="L796" i="1" s="1"/>
  <c r="H797" i="1"/>
  <c r="K797" i="1"/>
  <c r="L797" i="1" s="1"/>
  <c r="H798" i="1"/>
  <c r="K798" i="1"/>
  <c r="L798" i="1" s="1"/>
  <c r="H799" i="1"/>
  <c r="K799" i="1"/>
  <c r="L799" i="1" s="1"/>
  <c r="H800" i="1"/>
  <c r="L800" i="1"/>
  <c r="H801" i="1"/>
  <c r="K801" i="1"/>
  <c r="L801" i="1" s="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H811" i="1"/>
  <c r="K811" i="1"/>
  <c r="L811" i="1" s="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H831" i="1"/>
  <c r="K831" i="1"/>
  <c r="L831" i="1" s="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L854" i="1"/>
  <c r="H855" i="1"/>
  <c r="L855" i="1"/>
  <c r="H856" i="1"/>
  <c r="L856" i="1"/>
  <c r="H857" i="1"/>
  <c r="L857" i="1"/>
  <c r="H858" i="1"/>
  <c r="K858" i="1"/>
  <c r="L858" i="1" s="1"/>
  <c r="H859" i="1"/>
  <c r="K859" i="1"/>
  <c r="L859" i="1" s="1"/>
  <c r="H862" i="1"/>
  <c r="L862" i="1"/>
  <c r="H863" i="1"/>
  <c r="K863" i="1"/>
  <c r="L863"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K882" i="1"/>
  <c r="L882" i="1" s="1"/>
  <c r="K883" i="1"/>
  <c r="L883" i="1" s="1"/>
  <c r="K718" i="3" l="1"/>
  <c r="K682" i="3"/>
  <c r="K705" i="3"/>
  <c r="K740" i="3"/>
  <c r="K704" i="3"/>
  <c r="K680" i="3"/>
  <c r="K751" i="3"/>
  <c r="L751" i="3" s="1"/>
  <c r="K703" i="3"/>
  <c r="K691" i="3"/>
  <c r="K750" i="3"/>
  <c r="K713" i="3"/>
  <c r="K748" i="3"/>
  <c r="K736" i="3"/>
  <c r="K724" i="3"/>
  <c r="K747" i="3"/>
  <c r="K711" i="3"/>
  <c r="K687" i="3"/>
  <c r="L687" i="3" s="1"/>
  <c r="K710" i="3"/>
  <c r="K650" i="3"/>
  <c r="K745" i="3"/>
  <c r="K697" i="3"/>
  <c r="K660" i="3"/>
  <c r="K683" i="3"/>
  <c r="L683" i="3" s="1"/>
  <c r="L699" i="3"/>
  <c r="L689" i="3"/>
  <c r="L701" i="3"/>
  <c r="L693" i="3"/>
  <c r="T925" i="1"/>
  <c r="T895" i="1"/>
  <c r="W870" i="1"/>
  <c r="U870" i="1"/>
  <c r="W872" i="1"/>
  <c r="W871" i="1"/>
  <c r="L176" i="3"/>
  <c r="L314" i="3"/>
  <c r="L570" i="3"/>
  <c r="L90" i="3"/>
  <c r="L296" i="3"/>
  <c r="L690" i="3"/>
  <c r="L698" i="3"/>
  <c r="L692" i="3"/>
  <c r="L696" i="3"/>
  <c r="L206" i="3"/>
  <c r="L695" i="3"/>
  <c r="L82" i="3"/>
  <c r="L634" i="3"/>
  <c r="L445" i="3"/>
  <c r="L534" i="3"/>
  <c r="L585" i="3"/>
  <c r="L359" i="3"/>
  <c r="L27" i="3"/>
  <c r="L390" i="3"/>
  <c r="L216" i="3"/>
  <c r="L694" i="3"/>
  <c r="L702" i="3"/>
  <c r="L264" i="3"/>
  <c r="L95" i="3"/>
  <c r="L330" i="3"/>
  <c r="L211" i="3"/>
  <c r="L360" i="3"/>
  <c r="L22" i="3"/>
  <c r="L169" i="3"/>
  <c r="U884" i="1"/>
  <c r="L9" i="3"/>
  <c r="L37" i="3"/>
  <c r="L196" i="3"/>
  <c r="L96" i="3"/>
  <c r="L190" i="3"/>
  <c r="L573" i="3"/>
  <c r="L56" i="3"/>
  <c r="L136" i="3"/>
  <c r="L549" i="3"/>
  <c r="L185" i="3"/>
  <c r="L11" i="3"/>
  <c r="L111" i="3"/>
  <c r="L423" i="3"/>
  <c r="L668" i="3"/>
  <c r="L333" i="3"/>
  <c r="L221" i="3"/>
  <c r="L81" i="3"/>
  <c r="L251" i="3"/>
  <c r="L706" i="3"/>
  <c r="L393" i="3"/>
  <c r="L130" i="3"/>
  <c r="L109" i="3"/>
  <c r="L35" i="3"/>
  <c r="L26" i="3"/>
  <c r="L145" i="3"/>
  <c r="L291" i="3"/>
  <c r="L116" i="3"/>
  <c r="L87" i="3"/>
  <c r="L41" i="3"/>
  <c r="L32" i="3"/>
  <c r="L705" i="3"/>
  <c r="L704" i="3"/>
  <c r="L703" i="3"/>
  <c r="L700" i="3"/>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L685" i="3"/>
  <c r="K407" i="3"/>
  <c r="L407" i="3" s="1"/>
  <c r="K374" i="3"/>
  <c r="L374" i="3" s="1"/>
  <c r="K372" i="3"/>
  <c r="L372" i="3" s="1"/>
  <c r="K574" i="3"/>
  <c r="L574" i="3" s="1"/>
  <c r="L691" i="3"/>
  <c r="K425" i="3"/>
  <c r="L425" i="3" s="1"/>
  <c r="K512" i="3"/>
  <c r="L512" i="3" s="1"/>
  <c r="K409" i="3"/>
  <c r="L409" i="3" s="1"/>
  <c r="X884" i="1"/>
  <c r="L661" i="3"/>
  <c r="K379" i="3"/>
  <c r="L379" i="3" s="1"/>
  <c r="K498" i="3"/>
  <c r="L498" i="3" s="1"/>
  <c r="K364" i="3"/>
  <c r="L364" i="3" s="1"/>
  <c r="L663" i="3"/>
  <c r="L623" i="3"/>
  <c r="L420" i="3"/>
  <c r="L682" i="3"/>
  <c r="L697" i="3"/>
  <c r="L667" i="3"/>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L611" i="3" s="1"/>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L659" i="3"/>
  <c r="L660" i="3"/>
  <c r="L161" i="3"/>
  <c r="K181" i="3"/>
  <c r="L181" i="3" s="1"/>
  <c r="K278" i="3"/>
  <c r="L278" i="3" s="1"/>
  <c r="K301" i="3"/>
  <c r="L301" i="3" s="1"/>
  <c r="K33" i="3"/>
  <c r="L33" i="3" s="1"/>
  <c r="L64" i="3"/>
  <c r="K173" i="3"/>
  <c r="L173" i="3" s="1"/>
  <c r="L297" i="3"/>
  <c r="L664" i="3"/>
  <c r="L370" i="3"/>
  <c r="L599" i="3"/>
  <c r="L640" i="3"/>
  <c r="L619" i="3"/>
  <c r="L609" i="3"/>
  <c r="L629" i="3"/>
  <c r="L413" i="3"/>
  <c r="L434" i="3"/>
  <c r="L473" i="3"/>
  <c r="L649" i="3"/>
  <c r="L630" i="3"/>
  <c r="L363" i="3"/>
  <c r="L671"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77"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572" i="3"/>
  <c r="L657" i="3"/>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2" i="3"/>
  <c r="L43" i="3"/>
  <c r="L107" i="3"/>
  <c r="L245" i="3"/>
  <c r="L298" i="3"/>
  <c r="L307" i="3"/>
  <c r="L170" i="3"/>
  <c r="L348" i="3"/>
  <c r="L361" i="3"/>
  <c r="L538" i="3"/>
  <c r="L558" i="3"/>
  <c r="L539" i="3"/>
  <c r="L579" i="3"/>
  <c r="L589" i="3"/>
  <c r="L631" i="3"/>
  <c r="L646" i="3"/>
  <c r="L674"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2" i="3"/>
  <c r="L688" i="3"/>
  <c r="L139" i="3"/>
  <c r="L199" i="3"/>
  <c r="L540" i="3"/>
  <c r="L550" i="3"/>
  <c r="L580" i="3"/>
  <c r="L635" i="3"/>
  <c r="L675"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6"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L680"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6" i="3"/>
  <c r="L666" i="3" s="1"/>
  <c r="J669" i="3"/>
  <c r="L669" i="3" s="1"/>
  <c r="L622" i="3"/>
  <c r="L642" i="3"/>
  <c r="L497" i="3"/>
  <c r="L522" i="3"/>
  <c r="L547" i="3"/>
  <c r="L561" i="3"/>
  <c r="L586" i="3"/>
  <c r="L645" i="3"/>
  <c r="J670" i="3"/>
  <c r="L670" i="3" s="1"/>
  <c r="L678" i="3"/>
  <c r="L681" i="3"/>
  <c r="L684"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5" i="3"/>
  <c r="L673" i="3"/>
  <c r="L676" i="3"/>
  <c r="L679"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6" i="1"/>
  <c r="W796" i="1"/>
  <c r="X796" i="1" s="1"/>
  <c r="W34" i="1"/>
  <c r="X34" i="1" s="1"/>
  <c r="U34" i="1"/>
  <c r="I34" i="1" s="1"/>
  <c r="W74" i="1"/>
  <c r="X74" i="1" s="1"/>
  <c r="U74" i="1"/>
  <c r="I74" i="1" s="1"/>
  <c r="W197" i="1"/>
  <c r="X197" i="1" s="1"/>
  <c r="U197" i="1"/>
  <c r="I197" i="1" s="1"/>
  <c r="U318" i="1"/>
  <c r="I318" i="1" s="1"/>
  <c r="W318" i="1"/>
  <c r="X318" i="1" s="1"/>
  <c r="W797" i="1"/>
  <c r="X797" i="1" s="1"/>
  <c r="U797"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4" i="1"/>
  <c r="X864" i="1" s="1"/>
  <c r="U864" i="1"/>
  <c r="I864" i="1" s="1"/>
  <c r="W61" i="1"/>
  <c r="X61" i="1" s="1"/>
  <c r="U61" i="1"/>
  <c r="I61" i="1" s="1"/>
  <c r="W866" i="1"/>
  <c r="X866" i="1" s="1"/>
  <c r="U866" i="1"/>
  <c r="I866" i="1" s="1"/>
  <c r="W662" i="1"/>
  <c r="X662" i="1" s="1"/>
  <c r="U662" i="1"/>
  <c r="W711" i="1"/>
  <c r="X711" i="1" s="1"/>
  <c r="U711" i="1"/>
  <c r="W761" i="1"/>
  <c r="X761" i="1" s="1"/>
  <c r="U761" i="1"/>
  <c r="W808" i="1"/>
  <c r="X808" i="1" s="1"/>
  <c r="U808" i="1"/>
  <c r="W838" i="1"/>
  <c r="X838" i="1" s="1"/>
  <c r="U838" i="1"/>
  <c r="I838" i="1" s="1"/>
  <c r="W512" i="1"/>
  <c r="X512" i="1" s="1"/>
  <c r="U512" i="1"/>
  <c r="I512" i="1" s="1"/>
  <c r="U5" i="1"/>
  <c r="I5" i="1" s="1"/>
  <c r="U2" i="1"/>
  <c r="I2" i="1" s="1"/>
  <c r="L705" i="1"/>
  <c r="L810" i="1"/>
  <c r="L830" i="1"/>
  <c r="L794" i="1"/>
  <c r="L756" i="1"/>
  <c r="L777" i="1"/>
  <c r="L761" i="1"/>
  <c r="L651" i="1"/>
  <c r="L122" i="1"/>
  <c r="L733" i="3" l="1"/>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L717" i="3" s="1"/>
  <c r="U738" i="1"/>
  <c r="U139" i="1"/>
  <c r="I139" i="1" s="1"/>
  <c r="U89" i="1"/>
  <c r="I89" i="1" s="1"/>
  <c r="U202" i="1"/>
  <c r="I202" i="1" s="1"/>
  <c r="W202" i="1"/>
  <c r="X202" i="1" s="1"/>
  <c r="W161" i="1"/>
  <c r="X161" i="1" s="1"/>
  <c r="K753" i="3" s="1"/>
  <c r="L753" i="3" s="1"/>
  <c r="U161" i="1"/>
  <c r="I161" i="1" s="1"/>
  <c r="W56" i="1"/>
  <c r="X56" i="1" s="1"/>
  <c r="L747" i="3" s="1"/>
  <c r="U56" i="1"/>
  <c r="I56" i="1" s="1"/>
  <c r="U253" i="1"/>
  <c r="I253" i="1" s="1"/>
  <c r="W253" i="1"/>
  <c r="X253" i="1" s="1"/>
  <c r="W781" i="1"/>
  <c r="X781" i="1" s="1"/>
  <c r="U781" i="1"/>
  <c r="W847" i="1"/>
  <c r="X847" i="1" s="1"/>
  <c r="U847" i="1"/>
  <c r="I847"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19" i="1"/>
  <c r="X819" i="1" s="1"/>
  <c r="U819"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I875" i="1"/>
  <c r="W875" i="1"/>
  <c r="X875" i="1" s="1"/>
  <c r="U520" i="1"/>
  <c r="I520" i="1" s="1"/>
  <c r="W520" i="1"/>
  <c r="X520" i="1" s="1"/>
  <c r="W649" i="1"/>
  <c r="X649" i="1" s="1"/>
  <c r="L727" i="3" s="1"/>
  <c r="U649" i="1"/>
  <c r="W757" i="1"/>
  <c r="X757" i="1" s="1"/>
  <c r="U757" i="1"/>
  <c r="W756" i="1"/>
  <c r="X756" i="1" s="1"/>
  <c r="U756" i="1"/>
  <c r="W881" i="1"/>
  <c r="X881" i="1" s="1"/>
  <c r="I881" i="1"/>
  <c r="W576" i="1"/>
  <c r="X576" i="1" s="1"/>
  <c r="U576" i="1"/>
  <c r="U368" i="1"/>
  <c r="I368" i="1" s="1"/>
  <c r="W368" i="1"/>
  <c r="X368" i="1" s="1"/>
  <c r="W118" i="1"/>
  <c r="X118" i="1" s="1"/>
  <c r="U118" i="1"/>
  <c r="I118" i="1" s="1"/>
  <c r="W811" i="1"/>
  <c r="X811" i="1" s="1"/>
  <c r="U811"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L711" i="3" s="1"/>
  <c r="U384" i="1"/>
  <c r="I384" i="1" s="1"/>
  <c r="U461" i="1"/>
  <c r="I461" i="1" s="1"/>
  <c r="W461" i="1"/>
  <c r="X461" i="1" s="1"/>
  <c r="U53" i="1"/>
  <c r="I53" i="1" s="1"/>
  <c r="W53" i="1"/>
  <c r="X53" i="1" s="1"/>
  <c r="W879" i="1"/>
  <c r="X879" i="1" s="1"/>
  <c r="I879" i="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3" i="1"/>
  <c r="X873" i="1" s="1"/>
  <c r="I873" i="1"/>
  <c r="W882" i="1"/>
  <c r="X882" i="1" s="1"/>
  <c r="I882" i="1"/>
  <c r="W637" i="1"/>
  <c r="X637" i="1" s="1"/>
  <c r="U637" i="1"/>
  <c r="W783" i="1"/>
  <c r="X783" i="1" s="1"/>
  <c r="U783" i="1"/>
  <c r="W476" i="1"/>
  <c r="X476" i="1" s="1"/>
  <c r="U476" i="1"/>
  <c r="I476" i="1" s="1"/>
  <c r="W248" i="1"/>
  <c r="X248" i="1" s="1"/>
  <c r="U248" i="1"/>
  <c r="I248" i="1" s="1"/>
  <c r="W8" i="1"/>
  <c r="X8" i="1" s="1"/>
  <c r="U8" i="1"/>
  <c r="I8" i="1" s="1"/>
  <c r="W714" i="1"/>
  <c r="X714" i="1" s="1"/>
  <c r="L718" i="3" s="1"/>
  <c r="U714" i="1"/>
  <c r="W505" i="1"/>
  <c r="X505" i="1" s="1"/>
  <c r="U505" i="1"/>
  <c r="I505" i="1" s="1"/>
  <c r="W297" i="1"/>
  <c r="X297" i="1" s="1"/>
  <c r="U297" i="1"/>
  <c r="I297" i="1" s="1"/>
  <c r="W27" i="1"/>
  <c r="X27" i="1" s="1"/>
  <c r="U27" i="1"/>
  <c r="I27" i="1" s="1"/>
  <c r="U302" i="1"/>
  <c r="I302" i="1" s="1"/>
  <c r="W302" i="1"/>
  <c r="X302" i="1" s="1"/>
  <c r="W261" i="1"/>
  <c r="X261" i="1" s="1"/>
  <c r="U261" i="1"/>
  <c r="I261" i="1" s="1"/>
  <c r="W878" i="1"/>
  <c r="X878" i="1" s="1"/>
  <c r="I878" i="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8" i="1"/>
  <c r="X788" i="1" s="1"/>
  <c r="U788" i="1"/>
  <c r="W671" i="1"/>
  <c r="X671" i="1" s="1"/>
  <c r="U671" i="1"/>
  <c r="W542" i="1"/>
  <c r="X542" i="1" s="1"/>
  <c r="U542" i="1"/>
  <c r="I542" i="1" s="1"/>
  <c r="W424" i="1"/>
  <c r="X424" i="1" s="1"/>
  <c r="U424" i="1"/>
  <c r="I424" i="1" s="1"/>
  <c r="W304" i="1"/>
  <c r="X304" i="1" s="1"/>
  <c r="U304" i="1"/>
  <c r="I304" i="1" s="1"/>
  <c r="W720" i="1"/>
  <c r="X720" i="1" s="1"/>
  <c r="U720" i="1"/>
  <c r="U591" i="1"/>
  <c r="W591" i="1"/>
  <c r="X591" i="1" s="1"/>
  <c r="U836" i="1"/>
  <c r="I836" i="1" s="1"/>
  <c r="W836" i="1"/>
  <c r="X836" i="1" s="1"/>
  <c r="U719" i="1"/>
  <c r="W719" i="1"/>
  <c r="X719" i="1" s="1"/>
  <c r="U590" i="1"/>
  <c r="W590" i="1"/>
  <c r="X590" i="1" s="1"/>
  <c r="W835" i="1"/>
  <c r="X835" i="1" s="1"/>
  <c r="U835" i="1"/>
  <c r="I835" i="1" s="1"/>
  <c r="W718" i="1"/>
  <c r="X718" i="1" s="1"/>
  <c r="U718" i="1"/>
  <c r="W599" i="1"/>
  <c r="X599" i="1" s="1"/>
  <c r="U599" i="1"/>
  <c r="W834" i="1"/>
  <c r="X834" i="1" s="1"/>
  <c r="U834" i="1"/>
  <c r="I834" i="1" s="1"/>
  <c r="W707" i="1"/>
  <c r="X707" i="1" s="1"/>
  <c r="U707" i="1"/>
  <c r="W578" i="1"/>
  <c r="X578" i="1" s="1"/>
  <c r="U578" i="1"/>
  <c r="W833" i="1"/>
  <c r="X833" i="1" s="1"/>
  <c r="L723" i="3" s="1"/>
  <c r="U833" i="1"/>
  <c r="I833" i="1" s="1"/>
  <c r="W706" i="1"/>
  <c r="X706" i="1" s="1"/>
  <c r="U706" i="1"/>
  <c r="W587" i="1"/>
  <c r="X587" i="1" s="1"/>
  <c r="U587" i="1"/>
  <c r="W842" i="1"/>
  <c r="X842" i="1" s="1"/>
  <c r="L720" i="3" s="1"/>
  <c r="U842" i="1"/>
  <c r="I842" i="1" s="1"/>
  <c r="W745" i="1"/>
  <c r="X745" i="1" s="1"/>
  <c r="U745" i="1"/>
  <c r="W636" i="1"/>
  <c r="X636" i="1" s="1"/>
  <c r="L722" i="3" s="1"/>
  <c r="U636" i="1"/>
  <c r="W536" i="1"/>
  <c r="X536" i="1" s="1"/>
  <c r="U536" i="1"/>
  <c r="I536" i="1" s="1"/>
  <c r="W438" i="1"/>
  <c r="X438" i="1" s="1"/>
  <c r="U438" i="1"/>
  <c r="I438" i="1" s="1"/>
  <c r="U328" i="1"/>
  <c r="I328" i="1" s="1"/>
  <c r="W328" i="1"/>
  <c r="X328" i="1" s="1"/>
  <c r="W188" i="1"/>
  <c r="X188" i="1" s="1"/>
  <c r="U188" i="1"/>
  <c r="I188" i="1" s="1"/>
  <c r="W78" i="1"/>
  <c r="X78" i="1" s="1"/>
  <c r="U78" i="1"/>
  <c r="I78" i="1" s="1"/>
  <c r="X870" i="1"/>
  <c r="I870" i="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9" i="1"/>
  <c r="X809" i="1" s="1"/>
  <c r="U809" i="1"/>
  <c r="W574" i="1"/>
  <c r="X574" i="1" s="1"/>
  <c r="U574" i="1"/>
  <c r="W583" i="1"/>
  <c r="X583" i="1" s="1"/>
  <c r="U583" i="1"/>
  <c r="W265" i="1"/>
  <c r="X265" i="1" s="1"/>
  <c r="U265" i="1"/>
  <c r="I265" i="1" s="1"/>
  <c r="W453" i="1"/>
  <c r="X453" i="1" s="1"/>
  <c r="U453" i="1"/>
  <c r="I453" i="1" s="1"/>
  <c r="U865" i="1"/>
  <c r="I865" i="1" s="1"/>
  <c r="W865" i="1"/>
  <c r="X865" i="1" s="1"/>
  <c r="U630" i="1"/>
  <c r="W630" i="1"/>
  <c r="X630" i="1" s="1"/>
  <c r="W863" i="1"/>
  <c r="X863" i="1" s="1"/>
  <c r="L721" i="3" s="1"/>
  <c r="U863" i="1"/>
  <c r="I863"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L709" i="3" s="1"/>
  <c r="U224" i="1"/>
  <c r="I224" i="1" s="1"/>
  <c r="U243" i="1"/>
  <c r="I243" i="1" s="1"/>
  <c r="W243" i="1"/>
  <c r="X243" i="1" s="1"/>
  <c r="L740" i="3" s="1"/>
  <c r="U402" i="1"/>
  <c r="I402" i="1" s="1"/>
  <c r="W402" i="1"/>
  <c r="X402" i="1" s="1"/>
  <c r="W92" i="1"/>
  <c r="X92" i="1" s="1"/>
  <c r="U92" i="1"/>
  <c r="I92" i="1" s="1"/>
  <c r="W31" i="1"/>
  <c r="X31" i="1" s="1"/>
  <c r="U31" i="1"/>
  <c r="I31" i="1" s="1"/>
  <c r="W577" i="1"/>
  <c r="X577" i="1" s="1"/>
  <c r="U577" i="1"/>
  <c r="W799" i="1"/>
  <c r="X799" i="1" s="1"/>
  <c r="U799" i="1"/>
  <c r="W464" i="1"/>
  <c r="X464" i="1" s="1"/>
  <c r="U464" i="1"/>
  <c r="I464" i="1" s="1"/>
  <c r="W672" i="1"/>
  <c r="X672" i="1" s="1"/>
  <c r="U672" i="1"/>
  <c r="W255" i="1"/>
  <c r="X255" i="1" s="1"/>
  <c r="U255" i="1"/>
  <c r="I255" i="1" s="1"/>
  <c r="W876" i="1"/>
  <c r="X876" i="1" s="1"/>
  <c r="I876" i="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8" i="1"/>
  <c r="X798" i="1" s="1"/>
  <c r="U798" i="1"/>
  <c r="W434" i="1"/>
  <c r="X434" i="1" s="1"/>
  <c r="U434" i="1"/>
  <c r="I434" i="1" s="1"/>
  <c r="W730" i="1"/>
  <c r="X730" i="1" s="1"/>
  <c r="U730" i="1"/>
  <c r="U610" i="1"/>
  <c r="W610" i="1"/>
  <c r="X610" i="1" s="1"/>
  <c r="W844" i="1"/>
  <c r="X844" i="1" s="1"/>
  <c r="U844" i="1"/>
  <c r="I844" i="1" s="1"/>
  <c r="W716" i="1"/>
  <c r="X716" i="1" s="1"/>
  <c r="U716" i="1"/>
  <c r="W646" i="1"/>
  <c r="X646" i="1" s="1"/>
  <c r="U646" i="1"/>
  <c r="W880" i="1"/>
  <c r="X880" i="1" s="1"/>
  <c r="I880"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0" i="1"/>
  <c r="X840" i="1" s="1"/>
  <c r="U840" i="1"/>
  <c r="I840"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7" i="1"/>
  <c r="X827" i="1" s="1"/>
  <c r="U827" i="1"/>
  <c r="W710" i="1"/>
  <c r="X710" i="1" s="1"/>
  <c r="U710" i="1"/>
  <c r="U581" i="1"/>
  <c r="W581" i="1"/>
  <c r="X581" i="1" s="1"/>
  <c r="U826" i="1"/>
  <c r="W826" i="1"/>
  <c r="X826" i="1" s="1"/>
  <c r="L725" i="3" s="1"/>
  <c r="U709" i="1"/>
  <c r="W709" i="1"/>
  <c r="X709" i="1" s="1"/>
  <c r="U580" i="1"/>
  <c r="W580" i="1"/>
  <c r="X580" i="1" s="1"/>
  <c r="W825" i="1"/>
  <c r="X825" i="1" s="1"/>
  <c r="U825" i="1"/>
  <c r="W708" i="1"/>
  <c r="X708" i="1" s="1"/>
  <c r="U708" i="1"/>
  <c r="W579" i="1"/>
  <c r="X579" i="1" s="1"/>
  <c r="U579" i="1"/>
  <c r="W814" i="1"/>
  <c r="X814" i="1" s="1"/>
  <c r="L750" i="3" s="1"/>
  <c r="U814" i="1"/>
  <c r="W697" i="1"/>
  <c r="X697" i="1" s="1"/>
  <c r="U697" i="1"/>
  <c r="W568" i="1"/>
  <c r="X568" i="1" s="1"/>
  <c r="U568" i="1"/>
  <c r="I568" i="1" s="1"/>
  <c r="W813" i="1"/>
  <c r="X813" i="1" s="1"/>
  <c r="U813" i="1"/>
  <c r="W696" i="1"/>
  <c r="X696" i="1" s="1"/>
  <c r="U696" i="1"/>
  <c r="W567" i="1"/>
  <c r="X567" i="1" s="1"/>
  <c r="U567" i="1"/>
  <c r="I567" i="1" s="1"/>
  <c r="W832" i="1"/>
  <c r="X832" i="1" s="1"/>
  <c r="L719" i="3" s="1"/>
  <c r="U832" i="1"/>
  <c r="I832"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0" i="1"/>
  <c r="X860" i="1" s="1"/>
  <c r="U860"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8" i="1"/>
  <c r="X828" i="1" s="1"/>
  <c r="U828" i="1"/>
  <c r="I828" i="1" s="1"/>
  <c r="W334" i="1"/>
  <c r="X334" i="1" s="1"/>
  <c r="U334" i="1"/>
  <c r="I334" i="1" s="1"/>
  <c r="U631" i="1"/>
  <c r="W631" i="1"/>
  <c r="X631" i="1" s="1"/>
  <c r="W758" i="1"/>
  <c r="X758" i="1" s="1"/>
  <c r="U758" i="1"/>
  <c r="X872" i="1"/>
  <c r="I872" i="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5" i="1"/>
  <c r="I855" i="1" s="1"/>
  <c r="W855" i="1"/>
  <c r="X855" i="1" s="1"/>
  <c r="W619" i="1"/>
  <c r="X619" i="1" s="1"/>
  <c r="U619" i="1"/>
  <c r="W862" i="1"/>
  <c r="X862" i="1" s="1"/>
  <c r="U862" i="1"/>
  <c r="I862"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9" i="1"/>
  <c r="X789" i="1" s="1"/>
  <c r="U789" i="1"/>
  <c r="U554" i="1"/>
  <c r="I554" i="1" s="1"/>
  <c r="W554" i="1"/>
  <c r="X554" i="1" s="1"/>
  <c r="W663" i="1"/>
  <c r="X663" i="1" s="1"/>
  <c r="U663" i="1"/>
  <c r="W245" i="1"/>
  <c r="X245" i="1" s="1"/>
  <c r="U245" i="1"/>
  <c r="I245" i="1" s="1"/>
  <c r="W314" i="1"/>
  <c r="X314" i="1" s="1"/>
  <c r="U314" i="1"/>
  <c r="I314" i="1" s="1"/>
  <c r="W846" i="1"/>
  <c r="X846" i="1" s="1"/>
  <c r="U846" i="1"/>
  <c r="I846" i="1" s="1"/>
  <c r="W845" i="1"/>
  <c r="X845" i="1" s="1"/>
  <c r="U845" i="1"/>
  <c r="I845" i="1" s="1"/>
  <c r="W598" i="1"/>
  <c r="X598" i="1" s="1"/>
  <c r="U598" i="1"/>
  <c r="W851" i="1"/>
  <c r="X851" i="1" s="1"/>
  <c r="U851" i="1"/>
  <c r="I851"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L748" i="3" s="1"/>
  <c r="U553" i="1"/>
  <c r="I553" i="1" s="1"/>
  <c r="W534" i="1"/>
  <c r="X534" i="1" s="1"/>
  <c r="U534" i="1"/>
  <c r="I534" i="1" s="1"/>
  <c r="W445" i="1"/>
  <c r="X445" i="1" s="1"/>
  <c r="U445" i="1"/>
  <c r="I445" i="1" s="1"/>
  <c r="W858" i="1"/>
  <c r="X858" i="1" s="1"/>
  <c r="U858" i="1"/>
  <c r="I858" i="1" s="1"/>
  <c r="W762" i="1"/>
  <c r="X762" i="1" s="1"/>
  <c r="U762" i="1"/>
  <c r="W820" i="1"/>
  <c r="X820" i="1" s="1"/>
  <c r="U820"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7" i="1"/>
  <c r="X817" i="1" s="1"/>
  <c r="L707" i="3" s="1"/>
  <c r="U817" i="1"/>
  <c r="W690" i="1"/>
  <c r="X690" i="1" s="1"/>
  <c r="U690" i="1"/>
  <c r="U571" i="1"/>
  <c r="W571" i="1"/>
  <c r="X571" i="1" s="1"/>
  <c r="U816" i="1"/>
  <c r="W816" i="1"/>
  <c r="X816" i="1" s="1"/>
  <c r="L708" i="3" s="1"/>
  <c r="U689" i="1"/>
  <c r="W689" i="1"/>
  <c r="X689" i="1" s="1"/>
  <c r="U570" i="1"/>
  <c r="W570" i="1"/>
  <c r="X570" i="1" s="1"/>
  <c r="W815" i="1"/>
  <c r="X815" i="1" s="1"/>
  <c r="U815" i="1"/>
  <c r="W698" i="1"/>
  <c r="X698" i="1" s="1"/>
  <c r="U698" i="1"/>
  <c r="W569" i="1"/>
  <c r="X569" i="1" s="1"/>
  <c r="U569" i="1"/>
  <c r="W804" i="1"/>
  <c r="X804" i="1" s="1"/>
  <c r="U804" i="1"/>
  <c r="W677" i="1"/>
  <c r="X677" i="1" s="1"/>
  <c r="U677" i="1"/>
  <c r="W558" i="1"/>
  <c r="X558" i="1" s="1"/>
  <c r="U558" i="1"/>
  <c r="I558" i="1" s="1"/>
  <c r="W803" i="1"/>
  <c r="X803" i="1" s="1"/>
  <c r="U803" i="1"/>
  <c r="W686" i="1"/>
  <c r="X686" i="1" s="1"/>
  <c r="U686" i="1"/>
  <c r="W557" i="1"/>
  <c r="X557" i="1" s="1"/>
  <c r="U557" i="1"/>
  <c r="I557" i="1" s="1"/>
  <c r="W822" i="1"/>
  <c r="X822" i="1" s="1"/>
  <c r="U822"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0" i="1"/>
  <c r="I850" i="1" s="1"/>
  <c r="W850" i="1"/>
  <c r="X850"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2" i="1"/>
  <c r="X852" i="1" s="1"/>
  <c r="U852" i="1"/>
  <c r="I852"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X871" i="1"/>
  <c r="I871"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59" i="1"/>
  <c r="X859" i="1" s="1"/>
  <c r="U859" i="1"/>
  <c r="I859" i="1" s="1"/>
  <c r="W564" i="1"/>
  <c r="X564" i="1" s="1"/>
  <c r="U564" i="1"/>
  <c r="I564" i="1" s="1"/>
  <c r="W266" i="1"/>
  <c r="X266" i="1" s="1"/>
  <c r="U266" i="1"/>
  <c r="I266" i="1" s="1"/>
  <c r="W355" i="1"/>
  <c r="X355" i="1" s="1"/>
  <c r="U355" i="1"/>
  <c r="I355" i="1" s="1"/>
  <c r="W572" i="1"/>
  <c r="X572" i="1" s="1"/>
  <c r="U572" i="1"/>
  <c r="W740" i="1"/>
  <c r="X740" i="1" s="1"/>
  <c r="U740" i="1"/>
  <c r="U620" i="1"/>
  <c r="W620" i="1"/>
  <c r="X620" i="1" s="1"/>
  <c r="W853" i="1"/>
  <c r="X853" i="1" s="1"/>
  <c r="U853" i="1"/>
  <c r="I853" i="1" s="1"/>
  <c r="W736" i="1"/>
  <c r="X736" i="1" s="1"/>
  <c r="U736" i="1"/>
  <c r="W656" i="1"/>
  <c r="X656" i="1" s="1"/>
  <c r="U656" i="1"/>
  <c r="U218" i="1"/>
  <c r="I218" i="1" s="1"/>
  <c r="W218" i="1"/>
  <c r="X218" i="1" s="1"/>
  <c r="W791" i="1"/>
  <c r="X791" i="1" s="1"/>
  <c r="U791"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L715" i="3" s="1"/>
  <c r="U410" i="1"/>
  <c r="I410" i="1" s="1"/>
  <c r="W80" i="1"/>
  <c r="X80" i="1" s="1"/>
  <c r="U80" i="1"/>
  <c r="I80" i="1" s="1"/>
  <c r="W309" i="1"/>
  <c r="X309" i="1" s="1"/>
  <c r="U309" i="1"/>
  <c r="I309" i="1" s="1"/>
  <c r="U654" i="1"/>
  <c r="W654" i="1"/>
  <c r="X654" i="1" s="1"/>
  <c r="L739" i="3" s="1"/>
  <c r="W256" i="1"/>
  <c r="X256" i="1" s="1"/>
  <c r="U256" i="1"/>
  <c r="I256" i="1" s="1"/>
  <c r="W345" i="1"/>
  <c r="X345" i="1" s="1"/>
  <c r="U345" i="1"/>
  <c r="I345" i="1" s="1"/>
  <c r="W552" i="1"/>
  <c r="X552" i="1" s="1"/>
  <c r="U552" i="1"/>
  <c r="I552" i="1" s="1"/>
  <c r="U611" i="1"/>
  <c r="W611" i="1"/>
  <c r="X611" i="1" s="1"/>
  <c r="W728" i="1"/>
  <c r="X728" i="1" s="1"/>
  <c r="U728" i="1"/>
  <c r="W843" i="1"/>
  <c r="X843" i="1" s="1"/>
  <c r="U843" i="1"/>
  <c r="I843"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8" i="1"/>
  <c r="X868" i="1" s="1"/>
  <c r="U868" i="1"/>
  <c r="I868" i="1" s="1"/>
  <c r="W634" i="1"/>
  <c r="X634" i="1" s="1"/>
  <c r="U634" i="1"/>
  <c r="W325" i="1"/>
  <c r="X325" i="1" s="1"/>
  <c r="U325" i="1"/>
  <c r="I325" i="1" s="1"/>
  <c r="W848" i="1"/>
  <c r="X848" i="1" s="1"/>
  <c r="U848" i="1"/>
  <c r="I848" i="1" s="1"/>
  <c r="W752" i="1"/>
  <c r="X752" i="1" s="1"/>
  <c r="U752" i="1"/>
  <c r="W810" i="1"/>
  <c r="X810" i="1" s="1"/>
  <c r="U810" i="1"/>
  <c r="W713" i="1"/>
  <c r="X713" i="1" s="1"/>
  <c r="U713" i="1"/>
  <c r="W614" i="1"/>
  <c r="X614" i="1" s="1"/>
  <c r="U614" i="1"/>
  <c r="W514" i="1"/>
  <c r="X514" i="1" s="1"/>
  <c r="U514" i="1"/>
  <c r="I514" i="1" s="1"/>
  <c r="W416" i="1"/>
  <c r="X416" i="1" s="1"/>
  <c r="U416" i="1"/>
  <c r="I416" i="1" s="1"/>
  <c r="W316" i="1"/>
  <c r="X316" i="1" s="1"/>
  <c r="U316" i="1"/>
  <c r="I316" i="1" s="1"/>
  <c r="W722" i="1"/>
  <c r="X722" i="1" s="1"/>
  <c r="L738" i="3" s="1"/>
  <c r="U722" i="1"/>
  <c r="W623" i="1"/>
  <c r="X623" i="1" s="1"/>
  <c r="U623" i="1"/>
  <c r="W523" i="1"/>
  <c r="X523" i="1" s="1"/>
  <c r="U523" i="1"/>
  <c r="I523" i="1" s="1"/>
  <c r="W425" i="1"/>
  <c r="X425" i="1" s="1"/>
  <c r="U425" i="1"/>
  <c r="I425" i="1" s="1"/>
  <c r="W305" i="1"/>
  <c r="X305" i="1" s="1"/>
  <c r="U305" i="1"/>
  <c r="I305" i="1" s="1"/>
  <c r="W877" i="1"/>
  <c r="X877" i="1" s="1"/>
  <c r="I877" i="1"/>
  <c r="W751" i="1"/>
  <c r="X751" i="1" s="1"/>
  <c r="K754" i="3" s="1"/>
  <c r="L754" i="3" s="1"/>
  <c r="U751" i="1"/>
  <c r="W632" i="1"/>
  <c r="X632" i="1" s="1"/>
  <c r="U632" i="1"/>
  <c r="W502" i="1"/>
  <c r="X502" i="1" s="1"/>
  <c r="U502" i="1"/>
  <c r="I502" i="1" s="1"/>
  <c r="W374" i="1"/>
  <c r="X374" i="1" s="1"/>
  <c r="U374" i="1"/>
  <c r="I374" i="1" s="1"/>
  <c r="W274" i="1"/>
  <c r="X274" i="1" s="1"/>
  <c r="U274" i="1"/>
  <c r="I274" i="1" s="1"/>
  <c r="W807" i="1"/>
  <c r="X807" i="1" s="1"/>
  <c r="U807" i="1"/>
  <c r="W680" i="1"/>
  <c r="X680" i="1" s="1"/>
  <c r="U680" i="1"/>
  <c r="U561" i="1"/>
  <c r="I561" i="1" s="1"/>
  <c r="W561" i="1"/>
  <c r="X561" i="1" s="1"/>
  <c r="U806" i="1"/>
  <c r="W806" i="1"/>
  <c r="X806" i="1" s="1"/>
  <c r="U679" i="1"/>
  <c r="W679" i="1"/>
  <c r="X679" i="1" s="1"/>
  <c r="U560" i="1"/>
  <c r="I560" i="1" s="1"/>
  <c r="W560" i="1"/>
  <c r="X560" i="1" s="1"/>
  <c r="W805" i="1"/>
  <c r="X805" i="1" s="1"/>
  <c r="U805" i="1"/>
  <c r="W678" i="1"/>
  <c r="X678" i="1" s="1"/>
  <c r="U678" i="1"/>
  <c r="W559" i="1"/>
  <c r="X559" i="1" s="1"/>
  <c r="U559" i="1"/>
  <c r="I559" i="1" s="1"/>
  <c r="W794" i="1"/>
  <c r="X794" i="1" s="1"/>
  <c r="U794" i="1"/>
  <c r="W667" i="1"/>
  <c r="X667" i="1" s="1"/>
  <c r="U667" i="1"/>
  <c r="W548" i="1"/>
  <c r="X548" i="1" s="1"/>
  <c r="U548" i="1"/>
  <c r="I548" i="1" s="1"/>
  <c r="W793" i="1"/>
  <c r="X793" i="1" s="1"/>
  <c r="U793" i="1"/>
  <c r="W547" i="1"/>
  <c r="X547" i="1" s="1"/>
  <c r="U547" i="1"/>
  <c r="I547" i="1" s="1"/>
  <c r="W812" i="1"/>
  <c r="X812" i="1" s="1"/>
  <c r="U812"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1" i="1"/>
  <c r="X841" i="1" s="1"/>
  <c r="U841" i="1"/>
  <c r="I841"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4" i="1"/>
  <c r="X824" i="1" s="1"/>
  <c r="U824" i="1"/>
  <c r="W458" i="1"/>
  <c r="X458" i="1" s="1"/>
  <c r="U458" i="1"/>
  <c r="I458" i="1" s="1"/>
  <c r="W360" i="1"/>
  <c r="X360" i="1" s="1"/>
  <c r="U360" i="1"/>
  <c r="I360" i="1" s="1"/>
  <c r="W260" i="1"/>
  <c r="X260" i="1" s="1"/>
  <c r="U260" i="1"/>
  <c r="I260" i="1" s="1"/>
  <c r="W150" i="1"/>
  <c r="X150" i="1" s="1"/>
  <c r="U150" i="1"/>
  <c r="I150" i="1" s="1"/>
  <c r="W20" i="1"/>
  <c r="X20" i="1" s="1"/>
  <c r="L713" i="3" s="1"/>
  <c r="U20" i="1"/>
  <c r="I20" i="1" s="1"/>
  <c r="W823" i="1"/>
  <c r="X823" i="1" s="1"/>
  <c r="U823" i="1"/>
  <c r="W467" i="1"/>
  <c r="X467" i="1" s="1"/>
  <c r="U467" i="1"/>
  <c r="I467" i="1" s="1"/>
  <c r="W359" i="1"/>
  <c r="X359" i="1" s="1"/>
  <c r="U359" i="1"/>
  <c r="I359" i="1" s="1"/>
  <c r="W259" i="1"/>
  <c r="X259" i="1" s="1"/>
  <c r="U259" i="1"/>
  <c r="I259" i="1" s="1"/>
  <c r="W159" i="1"/>
  <c r="X159" i="1" s="1"/>
  <c r="U159" i="1"/>
  <c r="I159" i="1" s="1"/>
  <c r="U29" i="1"/>
  <c r="I29" i="1" s="1"/>
  <c r="W29" i="1"/>
  <c r="X29" i="1" s="1"/>
  <c r="W869" i="1"/>
  <c r="X869" i="1" s="1"/>
  <c r="U869" i="1"/>
  <c r="I869" i="1" s="1"/>
  <c r="W474" i="1"/>
  <c r="X474" i="1" s="1"/>
  <c r="U474" i="1"/>
  <c r="I474" i="1" s="1"/>
  <c r="W276" i="1"/>
  <c r="X276" i="1" s="1"/>
  <c r="U276" i="1"/>
  <c r="I276" i="1" s="1"/>
  <c r="W365" i="1"/>
  <c r="X365" i="1" s="1"/>
  <c r="U365" i="1"/>
  <c r="I365" i="1" s="1"/>
  <c r="W582" i="1"/>
  <c r="X582" i="1" s="1"/>
  <c r="U582" i="1"/>
  <c r="W760" i="1"/>
  <c r="X760" i="1" s="1"/>
  <c r="U760" i="1"/>
  <c r="W874" i="1"/>
  <c r="X874" i="1" s="1"/>
  <c r="I874" i="1"/>
  <c r="W618" i="1"/>
  <c r="X618" i="1" s="1"/>
  <c r="U618" i="1"/>
  <c r="W617" i="1"/>
  <c r="X617" i="1" s="1"/>
  <c r="U617" i="1"/>
  <c r="U466" i="1"/>
  <c r="I466" i="1" s="1"/>
  <c r="W466" i="1"/>
  <c r="X466" i="1" s="1"/>
  <c r="W801" i="1"/>
  <c r="X801" i="1" s="1"/>
  <c r="U801"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8" i="1"/>
  <c r="X818" i="1" s="1"/>
  <c r="U818" i="1"/>
  <c r="W444" i="1"/>
  <c r="X444" i="1" s="1"/>
  <c r="U444" i="1"/>
  <c r="I444" i="1" s="1"/>
  <c r="U621" i="1"/>
  <c r="W621" i="1"/>
  <c r="X621" i="1" s="1"/>
  <c r="W854" i="1"/>
  <c r="X854" i="1" s="1"/>
  <c r="U854" i="1"/>
  <c r="I854" i="1" s="1"/>
  <c r="W727" i="1"/>
  <c r="X727" i="1" s="1"/>
  <c r="U727" i="1"/>
  <c r="W861" i="1"/>
  <c r="X861" i="1" s="1"/>
  <c r="U861" i="1"/>
  <c r="I861"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9" i="1"/>
  <c r="X849" i="1" s="1"/>
  <c r="U849" i="1"/>
  <c r="I849" i="1" s="1"/>
  <c r="W356" i="1"/>
  <c r="X356" i="1" s="1"/>
  <c r="U356" i="1"/>
  <c r="I356" i="1" s="1"/>
  <c r="W463" i="1"/>
  <c r="X463" i="1" s="1"/>
  <c r="U463" i="1"/>
  <c r="I463" i="1" s="1"/>
  <c r="W681" i="1"/>
  <c r="X681" i="1" s="1"/>
  <c r="U681" i="1"/>
  <c r="W856" i="1"/>
  <c r="X856" i="1" s="1"/>
  <c r="U856" i="1"/>
  <c r="I856" i="1" s="1"/>
  <c r="U729" i="1"/>
  <c r="W729" i="1"/>
  <c r="X729" i="1"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0" i="1"/>
  <c r="X830" i="1" s="1"/>
  <c r="U830" i="1"/>
  <c r="I830" i="1" s="1"/>
  <c r="W643" i="1"/>
  <c r="X643" i="1" s="1"/>
  <c r="U643" i="1"/>
  <c r="W839" i="1"/>
  <c r="X839" i="1" s="1"/>
  <c r="U839" i="1"/>
  <c r="I839" i="1" s="1"/>
  <c r="W742" i="1"/>
  <c r="X742" i="1" s="1"/>
  <c r="U742" i="1"/>
  <c r="W800" i="1"/>
  <c r="X800" i="1" s="1"/>
  <c r="U800"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7" i="1"/>
  <c r="X867" i="1" s="1"/>
  <c r="U867" i="1"/>
  <c r="I867" i="1" s="1"/>
  <c r="W741" i="1"/>
  <c r="X741" i="1" s="1"/>
  <c r="U741" i="1"/>
  <c r="W622" i="1"/>
  <c r="X622" i="1" s="1"/>
  <c r="U622" i="1"/>
  <c r="W492" i="1"/>
  <c r="X492" i="1" s="1"/>
  <c r="U492" i="1"/>
  <c r="I492" i="1" s="1"/>
  <c r="W364" i="1"/>
  <c r="X364" i="1" s="1"/>
  <c r="U364" i="1"/>
  <c r="I364" i="1" s="1"/>
  <c r="W264" i="1"/>
  <c r="X264" i="1" s="1"/>
  <c r="U264" i="1"/>
  <c r="I264" i="1" s="1"/>
  <c r="W787" i="1"/>
  <c r="X787" i="1" s="1"/>
  <c r="U787" i="1"/>
  <c r="W670" i="1"/>
  <c r="X670" i="1" s="1"/>
  <c r="U670" i="1"/>
  <c r="U541" i="1"/>
  <c r="I541" i="1" s="1"/>
  <c r="W541" i="1"/>
  <c r="X541" i="1" s="1"/>
  <c r="U786" i="1"/>
  <c r="W786" i="1"/>
  <c r="X786" i="1" s="1"/>
  <c r="U669" i="1"/>
  <c r="W669" i="1"/>
  <c r="X669" i="1" s="1"/>
  <c r="U540" i="1"/>
  <c r="I540" i="1" s="1"/>
  <c r="W540" i="1"/>
  <c r="X540" i="1" s="1"/>
  <c r="W795" i="1"/>
  <c r="X795" i="1" s="1"/>
  <c r="U795"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2" i="1"/>
  <c r="X802" i="1" s="1"/>
  <c r="U802"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1" i="1"/>
  <c r="X831" i="1" s="1"/>
  <c r="U831" i="1"/>
  <c r="I831" i="1" s="1"/>
  <c r="W734" i="1"/>
  <c r="X734" i="1" s="1"/>
  <c r="U734" i="1"/>
  <c r="W635" i="1"/>
  <c r="X635" i="1" s="1"/>
  <c r="U635" i="1"/>
  <c r="W525" i="1"/>
  <c r="X525" i="1" s="1"/>
  <c r="U525" i="1"/>
  <c r="I525" i="1" s="1"/>
  <c r="W427" i="1"/>
  <c r="X427" i="1" s="1"/>
  <c r="U427" i="1"/>
  <c r="I427" i="1" s="1"/>
  <c r="U327" i="1"/>
  <c r="I327" i="1" s="1"/>
  <c r="W327" i="1"/>
  <c r="X327" i="1" s="1"/>
  <c r="W187" i="1"/>
  <c r="X187" i="1" s="1"/>
  <c r="L710" i="3"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29" i="1"/>
  <c r="X829" i="1" s="1"/>
  <c r="U829" i="1"/>
  <c r="I829" i="1" s="1"/>
  <c r="W732" i="1"/>
  <c r="X732" i="1" s="1"/>
  <c r="U732" i="1"/>
  <c r="W790" i="1"/>
  <c r="X790" i="1" s="1"/>
  <c r="U790"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L714" i="3" s="1"/>
  <c r="U385" i="1"/>
  <c r="I385" i="1" s="1"/>
  <c r="W285" i="1"/>
  <c r="X285" i="1" s="1"/>
  <c r="U285" i="1"/>
  <c r="I285" i="1" s="1"/>
  <c r="W857" i="1"/>
  <c r="X857" i="1" s="1"/>
  <c r="U857" i="1"/>
  <c r="I857"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3" i="1"/>
  <c r="X883" i="1" s="1"/>
  <c r="I883" i="1"/>
  <c r="W767" i="1"/>
  <c r="X767" i="1" s="1"/>
  <c r="U767" i="1"/>
  <c r="W648" i="1"/>
  <c r="X648" i="1" s="1"/>
  <c r="U648" i="1"/>
  <c r="W518" i="1"/>
  <c r="X518" i="1" s="1"/>
  <c r="U518" i="1"/>
  <c r="I518" i="1" s="1"/>
  <c r="W766" i="1"/>
  <c r="X766" i="1" s="1"/>
  <c r="U766" i="1"/>
  <c r="W647" i="1"/>
  <c r="X647" i="1" s="1"/>
  <c r="U647" i="1"/>
  <c r="W517" i="1"/>
  <c r="X517" i="1" s="1"/>
  <c r="U517" i="1"/>
  <c r="I517" i="1" s="1"/>
  <c r="W792" i="1"/>
  <c r="X792" i="1" s="1"/>
  <c r="U792"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1" i="1"/>
  <c r="X821" i="1" s="1"/>
  <c r="U821" i="1"/>
  <c r="W724" i="1"/>
  <c r="X724" i="1" s="1"/>
  <c r="U724" i="1"/>
  <c r="W625" i="1"/>
  <c r="X625" i="1" s="1"/>
  <c r="U625" i="1"/>
  <c r="W515" i="1"/>
  <c r="X515" i="1" s="1"/>
  <c r="U515" i="1"/>
  <c r="I515" i="1" s="1"/>
  <c r="U417" i="1"/>
  <c r="I417" i="1" s="1"/>
  <c r="W417" i="1"/>
  <c r="X417" i="1" s="1"/>
  <c r="U307" i="1"/>
  <c r="I307" i="1" s="1"/>
  <c r="W307" i="1"/>
  <c r="X307" i="1" s="1"/>
  <c r="W177" i="1"/>
  <c r="X177" i="1" s="1"/>
  <c r="L749" i="3"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7" i="1"/>
  <c r="X837" i="1" s="1"/>
  <c r="U837" i="1"/>
  <c r="I837" i="1" s="1"/>
  <c r="U471" i="1"/>
  <c r="I471" i="1" s="1"/>
  <c r="W471" i="1"/>
  <c r="X471" i="1" s="1"/>
  <c r="U363" i="1"/>
  <c r="I363" i="1" s="1"/>
  <c r="W363" i="1"/>
  <c r="X363" i="1" s="1"/>
  <c r="U263" i="1"/>
  <c r="I263" i="1" s="1"/>
  <c r="W263" i="1"/>
  <c r="X263" i="1" s="1"/>
  <c r="U163" i="1"/>
  <c r="I163" i="1" s="1"/>
  <c r="W163" i="1"/>
  <c r="X163" i="1" s="1"/>
  <c r="U63" i="1"/>
  <c r="I63" i="1" s="1"/>
  <c r="W63" i="1"/>
  <c r="X63" i="1" s="1"/>
  <c r="L716" i="3"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L712" i="3" s="1"/>
  <c r="U449" i="1"/>
  <c r="I449" i="1" s="1"/>
  <c r="W339" i="1"/>
  <c r="X339" i="1" s="1"/>
  <c r="U339" i="1"/>
  <c r="I339" i="1" s="1"/>
  <c r="W239" i="1"/>
  <c r="X239" i="1" s="1"/>
  <c r="U239" i="1"/>
  <c r="I239" i="1" s="1"/>
  <c r="W129" i="1"/>
  <c r="X129" i="1" s="1"/>
  <c r="U129" i="1"/>
  <c r="I129" i="1" s="1"/>
  <c r="U9" i="1"/>
  <c r="I9" i="1" s="1"/>
  <c r="W9" i="1"/>
  <c r="X9" i="1" s="1"/>
  <c r="L732" i="3" l="1"/>
  <c r="L724" i="3"/>
  <c r="L737" i="3"/>
  <c r="L728" i="3"/>
  <c r="L730" i="3"/>
  <c r="L731" i="3"/>
  <c r="L729" i="3"/>
  <c r="L726"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925" i="1"/>
  <c r="W885" i="1"/>
  <c r="X885" i="1" s="1"/>
  <c r="U885" i="1"/>
  <c r="I885" i="1" s="1"/>
  <c r="M885" i="1" s="1"/>
  <c r="W887" i="1"/>
  <c r="X887" i="1" s="1"/>
  <c r="U887" i="1"/>
  <c r="I887" i="1" s="1"/>
  <c r="M887" i="1" s="1"/>
  <c r="W896" i="1"/>
  <c r="X896" i="1" s="1"/>
  <c r="U896" i="1"/>
  <c r="I896" i="1" s="1"/>
  <c r="M896" i="1" s="1"/>
  <c r="W916" i="1"/>
  <c r="X916" i="1" s="1"/>
  <c r="U916" i="1"/>
  <c r="I916" i="1" s="1"/>
  <c r="M916" i="1" s="1"/>
  <c r="W899" i="1"/>
  <c r="X899" i="1" s="1"/>
  <c r="U899" i="1"/>
  <c r="I899" i="1" s="1"/>
  <c r="M899" i="1" s="1"/>
  <c r="W920" i="1"/>
  <c r="X920" i="1" s="1"/>
  <c r="U920" i="1"/>
  <c r="I920" i="1" s="1"/>
  <c r="M920" i="1" s="1"/>
  <c r="U886" i="1"/>
  <c r="I886" i="1" s="1"/>
  <c r="M886" i="1" s="1"/>
  <c r="W886" i="1"/>
  <c r="X886" i="1" s="1"/>
  <c r="U907" i="1"/>
  <c r="I907" i="1" s="1"/>
  <c r="M907" i="1" s="1"/>
  <c r="W907" i="1"/>
  <c r="X907" i="1" s="1"/>
  <c r="W906" i="1"/>
  <c r="X906" i="1" s="1"/>
  <c r="U906" i="1"/>
  <c r="I906" i="1" s="1"/>
  <c r="M906" i="1" s="1"/>
  <c r="W903" i="1"/>
  <c r="X903" i="1" s="1"/>
  <c r="U903" i="1"/>
  <c r="I903" i="1" s="1"/>
  <c r="M903" i="1" s="1"/>
  <c r="W892" i="1"/>
  <c r="X892" i="1" s="1"/>
  <c r="U892" i="1"/>
  <c r="I892" i="1" s="1"/>
  <c r="M892" i="1" s="1"/>
  <c r="W922" i="1"/>
  <c r="X922" i="1" s="1"/>
  <c r="U922" i="1"/>
  <c r="I922" i="1" s="1"/>
  <c r="M922" i="1" s="1"/>
  <c r="W898" i="1"/>
  <c r="X898" i="1" s="1"/>
  <c r="U898" i="1"/>
  <c r="I898" i="1" s="1"/>
  <c r="M898" i="1" s="1"/>
  <c r="W904" i="1"/>
  <c r="X904" i="1" s="1"/>
  <c r="U904" i="1"/>
  <c r="I904" i="1" s="1"/>
  <c r="M904" i="1" s="1"/>
  <c r="W919" i="1"/>
  <c r="X919" i="1" s="1"/>
  <c r="U919" i="1"/>
  <c r="I919" i="1" s="1"/>
  <c r="M919" i="1" s="1"/>
  <c r="U909" i="1"/>
  <c r="I909" i="1" s="1"/>
  <c r="M909" i="1" s="1"/>
  <c r="W909" i="1"/>
  <c r="X909" i="1" s="1"/>
  <c r="W912" i="1"/>
  <c r="X912" i="1" s="1"/>
  <c r="U912" i="1"/>
  <c r="I912" i="1" s="1"/>
  <c r="M912" i="1" s="1"/>
  <c r="W915" i="1"/>
  <c r="X915" i="1" s="1"/>
  <c r="K752" i="3" s="1"/>
  <c r="L752" i="3" s="1"/>
  <c r="U915" i="1"/>
  <c r="I915" i="1" s="1"/>
  <c r="M915" i="1" s="1"/>
  <c r="W900" i="1"/>
  <c r="X900" i="1" s="1"/>
  <c r="U900" i="1"/>
  <c r="I900" i="1" s="1"/>
  <c r="M900" i="1" s="1"/>
  <c r="U895" i="1"/>
  <c r="I895" i="1"/>
  <c r="M895" i="1" s="1"/>
  <c r="W895" i="1"/>
  <c r="X895" i="1" s="1"/>
  <c r="U889" i="1"/>
  <c r="I889" i="1" s="1"/>
  <c r="M889" i="1" s="1"/>
  <c r="W889" i="1"/>
  <c r="X889" i="1" s="1"/>
  <c r="U901" i="1"/>
  <c r="I901" i="1" s="1"/>
  <c r="M901" i="1" s="1"/>
  <c r="W901" i="1"/>
  <c r="X901" i="1" s="1"/>
  <c r="U923" i="1"/>
  <c r="I923" i="1"/>
  <c r="M923" i="1" s="1"/>
  <c r="W923" i="1"/>
  <c r="X923" i="1" s="1"/>
  <c r="L746" i="3" s="1"/>
  <c r="U918" i="1"/>
  <c r="I918" i="1" s="1"/>
  <c r="M918" i="1" s="1"/>
  <c r="W918" i="1"/>
  <c r="X918" i="1" s="1"/>
  <c r="L742" i="3" s="1"/>
  <c r="U925" i="1"/>
  <c r="I925" i="1" s="1"/>
  <c r="M925" i="1" s="1"/>
  <c r="U908" i="1"/>
  <c r="I908" i="1" s="1"/>
  <c r="M908" i="1" s="1"/>
  <c r="W908" i="1"/>
  <c r="X908" i="1" s="1"/>
  <c r="U888" i="1"/>
  <c r="I888" i="1" s="1"/>
  <c r="M888" i="1" s="1"/>
  <c r="W888" i="1"/>
  <c r="X888" i="1" s="1"/>
  <c r="U893" i="1"/>
  <c r="I893" i="1" s="1"/>
  <c r="M893" i="1" s="1"/>
  <c r="W893" i="1"/>
  <c r="X893" i="1" s="1"/>
  <c r="U921" i="1"/>
  <c r="I921" i="1" s="1"/>
  <c r="M921" i="1" s="1"/>
  <c r="W921" i="1"/>
  <c r="X921" i="1" s="1"/>
  <c r="U924" i="1"/>
  <c r="I924" i="1" s="1"/>
  <c r="M924" i="1" s="1"/>
  <c r="W924" i="1"/>
  <c r="X924" i="1" s="1"/>
  <c r="U902" i="1"/>
  <c r="I902" i="1" s="1"/>
  <c r="M902" i="1" s="1"/>
  <c r="W902" i="1"/>
  <c r="X902" i="1" s="1"/>
  <c r="U897" i="1"/>
  <c r="I897" i="1" s="1"/>
  <c r="M897" i="1" s="1"/>
  <c r="W897" i="1"/>
  <c r="X897" i="1" s="1"/>
  <c r="U914" i="1"/>
  <c r="I914" i="1" s="1"/>
  <c r="M914" i="1" s="1"/>
  <c r="W914" i="1"/>
  <c r="X914" i="1" s="1"/>
  <c r="I911" i="1"/>
  <c r="M911" i="1" s="1"/>
  <c r="W911" i="1"/>
  <c r="X911" i="1" s="1"/>
  <c r="U894" i="1"/>
  <c r="I894" i="1" s="1"/>
  <c r="M894" i="1" s="1"/>
  <c r="W894" i="1"/>
  <c r="X894" i="1" s="1"/>
  <c r="U891" i="1"/>
  <c r="I891" i="1" s="1"/>
  <c r="M891" i="1" s="1"/>
  <c r="W891" i="1"/>
  <c r="X891" i="1" s="1"/>
  <c r="U917" i="1"/>
  <c r="I917" i="1"/>
  <c r="M917" i="1"/>
  <c r="W917" i="1"/>
  <c r="X917" i="1" s="1"/>
  <c r="L741" i="3" s="1"/>
  <c r="U890" i="1"/>
  <c r="I890" i="1"/>
  <c r="M890" i="1" s="1"/>
  <c r="W890" i="1"/>
  <c r="X890" i="1" s="1"/>
  <c r="U913" i="1"/>
  <c r="I913" i="1" s="1"/>
  <c r="M913" i="1" s="1"/>
  <c r="W913" i="1"/>
  <c r="X913" i="1" s="1"/>
  <c r="U910" i="1"/>
  <c r="I910" i="1" s="1"/>
  <c r="M910" i="1" s="1"/>
  <c r="W910" i="1"/>
  <c r="X910" i="1" s="1"/>
  <c r="U905" i="1"/>
  <c r="I905" i="1" s="1"/>
  <c r="M905" i="1" s="1"/>
  <c r="W905" i="1"/>
  <c r="X905" i="1" s="1"/>
  <c r="L744" i="3" l="1"/>
  <c r="L736" i="3"/>
  <c r="L743" i="3"/>
  <c r="L745" i="3"/>
  <c r="L734" i="3"/>
  <c r="L735"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3"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<sst xmlns="http://schemas.openxmlformats.org/spreadsheetml/2006/main" count="12557" uniqueCount="2696">
  <si>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</si>
  <si>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</si>
  <si>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</si>
  <si>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</si>
  <si>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</si>
  <si>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</si>
  <si>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</si>
  <si>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</si>
  <si>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</si>
  <si>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</si>
  <si>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</si>
  <si>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</si>
  <si>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</si>
  <si>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</si>
  <si>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</si>
  <si>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</si>
  <si>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</si>
  <si>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</si>
  <si>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</si>
  <si>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</si>
  <si>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</si>
  <si>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</si>
  <si>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</si>
  <si>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</si>
  <si>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</si>
  <si>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</si>
  <si>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</si>
  <si>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</si>
  <si>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</si>
  <si>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</si>
  <si>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</si>
  <si>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</si>
  <si>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</si>
  <si>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</si>
  <si>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</si>
  <si>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</si>
  <si>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</si>
  <si>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</si>
  <si>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</si>
  <si>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</si>
  <si>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</si>
  <si>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</si>
  <si>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</si>
  <si>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</si>
  <si>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</si>
  <si>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</si>
  <si>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</si>
  <si>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</si>
  <si>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</si>
  <si>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</si>
  <si>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</si>
  <si>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</si>
  <si>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</si>
  <si>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</si>
  <si>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</si>
  <si>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</si>
  <si>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</si>
  <si>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</si>
  <si>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</si>
  <si>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</si>
  <si>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</si>
  <si>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</si>
  <si>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</si>
  <si>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</si>
  <si>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</si>
  <si>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</si>
  <si>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</si>
  <si>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</si>
  <si>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</si>
  <si>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</si>
  <si>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</si>
  <si>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</si>
  <si>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</si>
  <si>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</si>
  <si>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</si>
  <si>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</si>
  <si>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</si>
  <si>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</si>
  <si>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</si>
  <si>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</si>
  <si>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</si>
  <si>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</si>
  <si>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</si>
  <si>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</si>
  <si>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</si>
  <si>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</si>
  <si>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</si>
  <si>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</si>
  <si>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</si>
  <si>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</si>
  <si>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</si>
  <si>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</si>
  <si>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</si>
  <si>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</si>
  <si>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</si>
  <si>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</si>
  <si>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</si>
  <si>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</si>
  <si>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</si>
  <si>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</si>
  <si>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</si>
  <si>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</si>
  <si>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</si>
  <si>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</si>
  <si>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</si>
  <si>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</si>
  <si>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</si>
  <si>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</si>
  <si>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</si>
  <si>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</si>
  <si>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</si>
  <si>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</si>
  <si>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</si>
  <si>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</si>
  <si>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</si>
  <si>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</si>
  <si>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</si>
  <si>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</si>
  <si>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</si>
  <si>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</si>
  <si>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</si>
  <si>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</si>
  <si>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</si>
  <si>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</si>
  <si>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</si>
  <si>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</si>
  <si>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</si>
  <si>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</si>
  <si>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</si>
  <si>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</si>
  <si>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</si>
  <si>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</si>
  <si>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</si>
  <si>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</si>
  <si>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</si>
  <si>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</si>
  <si>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</si>
  <si>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</si>
  <si>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</si>
  <si>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</si>
  <si>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</si>
  <si>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</si>
  <si>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</si>
  <si>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</si>
  <si>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</si>
  <si>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</si>
  <si>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</si>
  <si>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</si>
  <si>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</si>
  <si>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</si>
  <si>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</si>
  <si>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</si>
  <si>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</si>
  <si>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</si>
  <si>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</si>
  <si>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</si>
  <si>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</si>
  <si>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</si>
  <si>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</si>
  <si>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</si>
  <si>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</si>
  <si>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</si>
  <si>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</si>
  <si>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</si>
  <si>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</si>
  <si>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</si>
  <si>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</si>
  <si>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</si>
  <si>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</si>
  <si>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</si>
  <si>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</si>
  <si>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</si>
  <si>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</si>
  <si>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</si>
  <si>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</si>
  <si>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</si>
  <si>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</si>
  <si>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</si>
  <si>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</si>
  <si>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</si>
  <si>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</si>
  <si>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</si>
  <si>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</si>
  <si>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</si>
  <si>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</si>
  <si>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</si>
  <si>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</si>
  <si>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</si>
  <si>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</si>
  <si>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</si>
  <si>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</si>
  <si>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</si>
  <si>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</si>
  <si>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</si>
  <si>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</si>
  <si>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</si>
  <si>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</si>
  <si>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</si>
  <si>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</si>
  <si>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</si>
  <si>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</si>
  <si>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</si>
  <si>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</si>
  <si>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</si>
  <si>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</si>
  <si>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</si>
  <si>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</si>
  <si>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</si>
  <si>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</si>
  <si>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</si>
  <si>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</si>
  <si>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</si>
  <si>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</si>
  <si>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</si>
  <si>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</si>
  <si>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</si>
  <si>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</si>
  <si>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</si>
  <si>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</si>
  <si>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</si>
  <si>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</si>
  <si>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</si>
  <si>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</si>
  <si>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</si>
  <si>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</si>
  <si>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</si>
  <si>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</si>
  <si>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</si>
  <si>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</si>
  <si>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</si>
  <si>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</si>
  <si>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</si>
  <si>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</si>
  <si>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</si>
  <si>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</si>
  <si>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</si>
  <si>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</si>
  <si>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</si>
  <si>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</si>
  <si>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</si>
  <si>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</si>
  <si>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</si>
  <si>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</si>
  <si>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</si>
  <si>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</si>
  <si>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</si>
  <si>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</si>
  <si>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</si>
  <si>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</si>
  <si>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</si>
  <si>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</si>
  <si>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</si>
  <si>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</si>
  <si>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</si>
  <si>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</si>
  <si>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</si>
  <si>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</si>
  <si>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</si>
  <si>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</si>
  <si>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</si>
  <si>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</si>
  <si>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</si>
  <si>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</si>
  <si>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</si>
  <si>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</si>
  <si>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</si>
  <si>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</si>
  <si>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</si>
  <si>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</si>
  <si>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</si>
  <si>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</si>
  <si>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</si>
  <si>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</si>
  <si>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</si>
  <si>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</si>
  <si>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</si>
  <si>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</si>
  <si>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</si>
  <si>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</si>
  <si>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</si>
  <si>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</si>
  <si>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</si>
  <si>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</si>
  <si>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</si>
  <si>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</si>
  <si>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</si>
  <si>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</si>
  <si>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</si>
  <si>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</si>
  <si>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</si>
  <si>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</si>
  <si>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</si>
  <si>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</si>
  <si>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</si>
  <si>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</si>
  <si>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</si>
  <si>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</si>
  <si>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</si>
  <si>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</si>
  <si>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</si>
  <si>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</si>
  <si>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</si>
  <si>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</si>
  <si>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</si>
  <si>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</si>
  <si>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</si>
  <si>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</si>
  <si>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</si>
  <si>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</si>
  <si>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</si>
  <si>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</si>
  <si>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</si>
  <si>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</si>
  <si>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</si>
  <si>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</si>
  <si>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</si>
  <si>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</si>
  <si>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</si>
  <si>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</si>
  <si>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</si>
  <si>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</si>
  <si>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</si>
  <si>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</si>
  <si>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</si>
  <si>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</si>
  <si>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</si>
  <si>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</si>
  <si>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</si>
  <si>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</si>
  <si>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</si>
  <si>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</si>
  <si>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</si>
  <si>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</si>
  <si>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</si>
  <si>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</si>
  <si>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</si>
  <si>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</si>
  <si>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</si>
  <si>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</si>
  <si>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</si>
  <si>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</si>
  <si>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</si>
  <si>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</si>
  <si>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</si>
  <si>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</si>
  <si>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</si>
  <si>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</si>
  <si>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</si>
  <si>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</si>
  <si>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</si>
  <si>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</si>
  <si>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</si>
  <si>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</si>
  <si>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</si>
  <si>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</si>
  <si>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</si>
  <si>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</si>
  <si>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</si>
  <si>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</si>
  <si>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</si>
  <si>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</si>
  <si>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</si>
  <si>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</si>
  <si>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</si>
  <si>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</si>
  <si>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</si>
  <si>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</si>
  <si>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</si>
  <si>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</si>
  <si>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</si>
  <si>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</si>
  <si>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</si>
  <si>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</si>
  <si>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</si>
  <si>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</si>
  <si>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</si>
  <si>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</si>
  <si>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</si>
  <si>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</si>
  <si>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</si>
  <si>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</si>
  <si>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</si>
  <si>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</si>
  <si>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</si>
  <si>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</si>
  <si>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</si>
  <si>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</si>
  <si>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</si>
  <si>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</si>
  <si>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</si>
  <si>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</si>
  <si>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</si>
  <si>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</si>
  <si>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</si>
  <si>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</si>
  <si>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</si>
  <si>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</si>
  <si>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</si>
  <si>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</si>
  <si>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</si>
  <si>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</si>
  <si>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</si>
  <si>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</si>
  <si>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</si>
  <si>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</si>
  <si>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</si>
  <si>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</si>
  <si>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</si>
  <si>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</si>
  <si>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</si>
  <si>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</si>
  <si>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</si>
  <si>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</si>
  <si>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</si>
  <si>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</si>
  <si>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</si>
  <si>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</si>
  <si>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</si>
  <si>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</si>
  <si>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</si>
  <si>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</si>
  <si>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</si>
  <si>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</si>
  <si>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</si>
  <si>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</si>
  <si>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</si>
  <si>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</si>
  <si>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</si>
  <si>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</si>
  <si>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</si>
  <si>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</si>
  <si>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</si>
  <si>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</si>
  <si>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</si>
  <si>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</si>
  <si>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</si>
  <si>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</si>
  <si>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</si>
  <si>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</si>
  <si>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</si>
  <si>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</si>
  <si>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</si>
  <si>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</si>
  <si>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</si>
  <si>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</si>
  <si>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</si>
  <si>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</si>
  <si>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</si>
  <si>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</si>
  <si>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</si>
  <si>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</si>
  <si>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</si>
  <si>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</si>
  <si>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</si>
  <si>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</si>
  <si>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</si>
  <si>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</si>
  <si>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</si>
  <si>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</si>
  <si>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</si>
  <si>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</si>
  <si>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</si>
  <si>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</si>
  <si>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</si>
  <si>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</si>
  <si>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</si>
  <si>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</si>
  <si>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</si>
  <si>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</si>
  <si>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</si>
  <si>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</si>
  <si>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</si>
  <si>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</si>
  <si>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</si>
  <si>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</si>
  <si>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</si>
  <si>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</si>
  <si>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</si>
  <si>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</si>
  <si>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</si>
  <si>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</si>
  <si>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</si>
  <si>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</si>
  <si>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</si>
  <si>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</si>
  <si>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</si>
  <si>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</si>
  <si>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</si>
  <si>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</si>
  <si>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</si>
  <si>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</si>
  <si>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</si>
  <si>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</si>
  <si>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</si>
  <si>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</si>
  <si>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</si>
  <si>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</si>
  <si>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</si>
  <si>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</si>
  <si>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</si>
  <si>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</si>
  <si>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</si>
  <si>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</si>
  <si>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</si>
  <si>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</si>
  <si>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</si>
  <si>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</si>
  <si>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</si>
  <si>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</si>
  <si>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</si>
  <si>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</si>
  <si>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</si>
  <si>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</si>
  <si>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</si>
  <si>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</si>
  <si>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</si>
  <si>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</si>
  <si>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</si>
  <si>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</si>
  <si>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</si>
  <si>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</si>
  <si>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</si>
  <si>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</si>
  <si>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</si>
  <si>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</si>
  <si>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</si>
  <si>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</si>
  <si>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</si>
  <si>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</si>
  <si>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</si>
  <si>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</si>
  <si>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</si>
  <si>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</si>
  <si>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</si>
  <si>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</si>
  <si>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</si>
  <si>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</si>
  <si>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</si>
  <si>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</si>
  <si>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</si>
  <si>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</si>
  <si>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</si>
  <si>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</si>
  <si>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</si>
  <si>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</si>
  <si>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</si>
  <si>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</si>
  <si>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</si>
  <si>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</si>
  <si>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</si>
  <si>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</si>
  <si>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</si>
  <si>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</si>
  <si>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</si>
  <si>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</si>
  <si>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</si>
  <si>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</si>
  <si>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</si>
  <si>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</si>
  <si>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</si>
  <si>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</si>
  <si>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</si>
  <si>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</si>
  <si>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</si>
  <si>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</si>
  <si>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</si>
  <si>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</si>
  <si>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</si>
  <si>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</si>
  <si>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</si>
  <si>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</si>
  <si>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</si>
  <si>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</si>
  <si>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</si>
  <si>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</si>
  <si>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</si>
  <si>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</si>
  <si>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</si>
  <si>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</si>
  <si>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</si>
  <si>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</si>
  <si>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</si>
  <si>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</si>
  <si>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</si>
  <si>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</si>
  <si>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</si>
  <si>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</si>
  <si>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</si>
  <si>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</si>
  <si>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</si>
  <si>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</si>
  <si>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</si>
  <si>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</si>
  <si>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</si>
  <si>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</si>
  <si>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</si>
  <si>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</si>
  <si>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</si>
  <si>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</si>
  <si>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</si>
  <si>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</si>
  <si>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</si>
  <si>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</si>
  <si>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</si>
  <si>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</si>
  <si>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</si>
  <si>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</si>
  <si>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</si>
  <si>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</si>
  <si>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</si>
  <si>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</si>
  <si>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</si>
  <si>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</si>
  <si>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</si>
  <si>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</si>
  <si>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</si>
  <si>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</si>
  <si>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</si>
  <si>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</si>
  <si>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</si>
  <si>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</si>
  <si>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</si>
  <si>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</si>
  <si>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</si>
  <si>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</si>
  <si>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</si>
  <si>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</si>
  <si>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</si>
  <si>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</si>
  <si>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</si>
  <si>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</si>
  <si>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</si>
  <si>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</si>
  <si>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</si>
  <si>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</si>
  <si>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</si>
  <si>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</si>
  <si>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</si>
  <si>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</si>
  <si>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</si>
  <si>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</si>
  <si>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</si>
  <si>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</si>
  <si>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</si>
  <si>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</si>
  <si>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</si>
  <si>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</si>
  <si>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</si>
  <si>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</si>
  <si>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</si>
  <si>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</si>
  <si>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</si>
  <si>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</si>
  <si>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</si>
  <si>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</si>
  <si>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</si>
  <si>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</si>
  <si>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</si>
  <si>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</si>
  <si>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</si>
  <si>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</si>
  <si>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</si>
  <si>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</si>
  <si>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</si>
  <si>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</si>
  <si>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</si>
  <si>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</si>
  <si>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</si>
  <si>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</si>
  <si>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</si>
  <si>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</si>
  <si>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</si>
  <si>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</si>
  <si>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</si>
  <si>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</si>
  <si>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</si>
  <si>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</si>
  <si>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</si>
  <si>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</si>
  <si>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</si>
  <si>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</si>
  <si>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</si>
  <si>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</si>
  <si>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</si>
  <si>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</si>
  <si>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</si>
  <si>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</si>
  <si>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</si>
  <si>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</si>
  <si>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</si>
  <si>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</si>
  <si>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</si>
  <si>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</si>
  <si>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</si>
  <si>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</si>
  <si>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</si>
  <si>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</si>
  <si>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</si>
  <si>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</si>
  <si>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</si>
  <si>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</si>
  <si>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</si>
  <si>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</si>
  <si>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</si>
  <si>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</si>
  <si>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</si>
  <si>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</si>
  <si>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</si>
  <si>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</si>
  <si>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</si>
  <si>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</si>
  <si>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</si>
  <si>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</si>
  <si>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</si>
  <si>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</si>
  <si>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</si>
  <si>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</si>
  <si>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</si>
  <si>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</si>
  <si>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</si>
  <si>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</si>
  <si>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</si>
  <si>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</si>
  <si>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</si>
  <si>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</si>
  <si>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</si>
  <si>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</si>
  <si>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</si>
  <si>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</si>
  <si>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</si>
  <si>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</si>
  <si>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</si>
  <si>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</si>
  <si>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</si>
  <si>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</si>
  <si>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</si>
  <si>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</si>
  <si>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</si>
  <si>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</si>
  <si>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</si>
  <si>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</si>
  <si>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</si>
  <si>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</si>
  <si>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</si>
  <si>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</si>
  <si>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</si>
  <si>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</si>
  <si>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</si>
  <si>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</si>
  <si>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</si>
  <si>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</si>
  <si>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</si>
  <si>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</si>
  <si>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</si>
  <si>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</si>
  <si>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</si>
  <si>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</si>
  <si>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</si>
  <si>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</si>
  <si>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</si>
  <si>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</si>
  <si>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</si>
  <si>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</si>
  <si>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</si>
  <si>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</si>
  <si>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</si>
  <si>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</si>
  <si>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</si>
  <si>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</si>
  <si>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</si>
  <si>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</si>
  <si>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</si>
  <si>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</si>
  <si>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</si>
  <si>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</si>
  <si>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</si>
  <si>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</si>
  <si>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</si>
  <si>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</si>
  <si>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</si>
  <si>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</si>
  <si>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</si>
  <si>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</si>
  <si>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</si>
  <si>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</si>
  <si>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</si>
  <si>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</si>
  <si>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</si>
  <si>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</si>
  <si>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</si>
  <si>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</si>
  <si>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</si>
  <si>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</si>
  <si>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</si>
  <si>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</si>
  <si>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</si>
  <si>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</si>
  <si>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</si>
  <si>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</si>
  <si>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</si>
  <si>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</si>
  <si>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</si>
  <si>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</si>
  <si>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</si>
  <si>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</si>
  <si>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</si>
  <si>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</si>
  <si>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</si>
  <si>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</si>
  <si>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</si>
  <si>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</si>
  <si>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</si>
  <si>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</si>
  <si>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</si>
  <si>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</si>
  <si>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</si>
  <si>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</si>
  <si>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</si>
  <si>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</si>
  <si>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</si>
  <si>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</si>
  <si>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</si>
  <si>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</si>
  <si>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</si>
  <si>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</si>
  <si>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</si>
  <si>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</si>
  <si>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</si>
  <si>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</si>
  <si>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</si>
  <si>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</si>
  <si>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</si>
  <si>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</si>
  <si>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</si>
  <si>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</si>
  <si>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</si>
  <si>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</si>
  <si>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</si>
  <si>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</si>
  <si>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</si>
  <si>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</si>
  <si>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</si>
  <si>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</si>
  <si>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</si>
  <si>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</si>
  <si>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</si>
  <si>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</si>
  <si>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</si>
  <si>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</si>
  <si>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</si>
  <si>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</si>
  <si>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</si>
  <si>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</si>
  <si>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</si>
  <si>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</si>
  <si>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</si>
  <si>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</si>
  <si>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</si>
  <si>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</si>
  <si>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</si>
  <si>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</si>
  <si>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</si>
  <si>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</si>
  <si>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</si>
  <si>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</si>
  <si>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</si>
  <si>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</si>
  <si>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</si>
  <si>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</si>
  <si>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</si>
  <si>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</si>
  <si>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</si>
  <si>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</si>
  <si>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</si>
  <si>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</si>
  <si>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</si>
  <si>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</si>
  <si>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</si>
  <si>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</si>
  <si>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</si>
  <si>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</si>
  <si>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</si>
  <si>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</si>
  <si>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</si>
  <si>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</si>
  <si>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</si>
  <si>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</si>
  <si>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</si>
  <si>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</si>
  <si>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</si>
  <si>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</si>
  <si>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</si>
  <si>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</si>
  <si>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</si>
  <si>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</si>
  <si>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</si>
  <si>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</si>
  <si>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</si>
  <si>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</si>
  <si>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</si>
  <si>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</si>
  <si>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</si>
  <si>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</si>
  <si>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</si>
  <si>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</si>
  <si>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</si>
  <si>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</si>
  <si>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</si>
  <si>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</si>
  <si>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</si>
  <si>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</si>
  <si>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</si>
  <si>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</si>
  <si>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</si>
  <si>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</si>
  <si>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</si>
  <si>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</si>
  <si>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</si>
  <si>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</si>
  <si>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</si>
  <si>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</si>
  <si>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</si>
  <si>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</si>
  <si>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</si>
  <si>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</si>
  <si>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</si>
  <si>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</si>
  <si>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</si>
  <si>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</si>
  <si>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</si>
  <si>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</si>
  <si>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</si>
  <si>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</si>
  <si>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</si>
  <si>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</si>
  <si>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</si>
  <si>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</si>
  <si>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</si>
  <si>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</si>
  <si>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</si>
  <si>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</si>
  <si>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</si>
  <si>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</si>
  <si>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</si>
  <si>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</si>
  <si>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</si>
  <si>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</si>
  <si>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</si>
  <si>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</si>
  <si>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</si>
  <si>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</si>
  <si>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</si>
  <si>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</si>
  <si>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</si>
  <si>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</si>
  <si>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</si>
  <si>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</si>
  <si>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</si>
  <si>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</si>
  <si>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</si>
  <si>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</si>
  <si>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</si>
  <si>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</si>
  <si>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</si>
  <si>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</si>
  <si>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</si>
  <si>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</si>
  <si>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</si>
  <si>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</si>
  <si>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</si>
  <si>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</si>
  <si>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</si>
  <si>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</si>
  <si>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</si>
  <si>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</si>
  <si>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</si>
  <si>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</si>
  <si>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</si>
  <si>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</si>
  <si>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</si>
  <si>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</si>
  <si>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</si>
  <si>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</si>
  <si>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</si>
  <si>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</si>
  <si>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</si>
  <si>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</si>
  <si>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</si>
  <si>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</si>
  <si>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</si>
  <si>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</si>
  <si>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</si>
  <si>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</si>
  <si>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</si>
  <si>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</si>
  <si>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</si>
  <si>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</si>
  <si>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</si>
  <si>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</si>
  <si>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</si>
  <si>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</si>
  <si>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</si>
  <si>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</si>
  <si>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</si>
  <si>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</si>
  <si>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</si>
  <si>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</si>
  <si>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</si>
  <si>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</si>
  <si>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</si>
  <si>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</si>
  <si>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</si>
  <si>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</si>
  <si>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</si>
  <si>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</si>
  <si>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</si>
  <si>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</si>
  <si>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</si>
  <si>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</si>
  <si>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</si>
  <si>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</si>
  <si>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</si>
  <si>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</si>
  <si>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</si>
  <si>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</si>
  <si>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</si>
  <si>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</si>
  <si>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</si>
  <si>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</si>
  <si>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</si>
  <si>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</si>
  <si>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</si>
  <si>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</si>
  <si>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</si>
  <si>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</si>
  <si>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</si>
  <si>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</si>
  <si>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</si>
  <si>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</si>
  <si>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</si>
  <si>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</si>
  <si>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</si>
  <si>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</si>
  <si>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</si>
  <si>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</si>
  <si>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</si>
  <si>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</si>
  <si>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</si>
  <si>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</si>
  <si>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</si>
  <si>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</si>
  <si>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</si>
  <si>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</si>
  <si>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</si>
  <si>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</si>
  <si>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</si>
  <si>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</si>
  <si>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</si>
  <si>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</si>
  <si>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</si>
  <si>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</si>
  <si>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</si>
  <si>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</si>
  <si>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</si>
  <si>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</si>
  <si>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</si>
  <si>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</si>
  <si>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</si>
  <si>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</si>
  <si>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</si>
  <si>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</si>
  <si>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</si>
  <si>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</si>
  <si>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</si>
  <si>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</si>
  <si>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</si>
  <si>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</si>
  <si>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</si>
  <si>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</si>
  <si>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</si>
  <si>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</si>
  <si>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</si>
  <si>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</si>
  <si>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</si>
  <si>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</si>
  <si>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</si>
  <si>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</si>
  <si>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</si>
  <si>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</si>
  <si>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</si>
  <si>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</si>
  <si>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</si>
  <si>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</si>
  <si>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</si>
  <si>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</si>
  <si>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</si>
  <si>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</si>
  <si>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</si>
  <si>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</si>
  <si>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</si>
  <si>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</si>
  <si>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</si>
  <si>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</si>
  <si>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</si>
  <si>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</si>
  <si>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</si>
  <si>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</si>
  <si>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</si>
  <si>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</si>
  <si>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</si>
  <si>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</si>
  <si>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</si>
  <si>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</si>
  <si>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</si>
  <si>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</si>
  <si>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</si>
  <si>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</si>
  <si>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</si>
  <si>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</si>
  <si>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</si>
  <si>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</si>
  <si>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</si>
  <si>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</si>
  <si>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</si>
  <si>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</si>
  <si>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</si>
  <si>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</si>
  <si>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</si>
  <si>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</si>
  <si>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</si>
  <si>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</si>
  <si>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</si>
  <si>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</si>
  <si>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</si>
  <si>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</si>
  <si>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</si>
  <si>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</si>
  <si>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</si>
  <si>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</si>
  <si>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</si>
  <si>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</si>
  <si>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</si>
  <si>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</si>
  <si>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</si>
  <si>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</si>
  <si>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</si>
  <si>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</si>
  <si>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</si>
  <si>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</si>
  <si>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</si>
  <si>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</si>
  <si>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</si>
  <si>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</si>
  <si>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</si>
  <si>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</si>
  <si>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</si>
  <si>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</si>
  <si>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</si>
  <si>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</si>
  <si>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</si>
  <si>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</si>
  <si>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</si>
  <si>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</si>
  <si>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</si>
  <si>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</si>
  <si>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</si>
  <si>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</si>
  <si>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</si>
  <si>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</si>
  <si>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</si>
  <si>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</si>
  <si>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</si>
  <si>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</si>
  <si>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</si>
  <si>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</si>
  <si>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</si>
  <si>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</si>
  <si>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</si>
  <si>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</si>
  <si>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</si>
  <si>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</si>
  <si>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</si>
  <si>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</si>
  <si>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</si>
  <si>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</si>
  <si>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</si>
  <si>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</si>
  <si>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</si>
  <si>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</si>
  <si>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</si>
  <si>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</si>
  <si>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</si>
  <si>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</si>
  <si>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</si>
  <si>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</si>
  <si>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</si>
  <si>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</si>
  <si>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</si>
  <si>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</si>
  <si>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</si>
  <si>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</si>
  <si>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</si>
  <si>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</si>
  <si>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</si>
  <si>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</si>
  <si>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</si>
  <si>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</si>
  <si>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</si>
  <si>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</si>
  <si>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</si>
  <si>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</si>
  <si>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</si>
  <si>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</si>
  <si>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</si>
  <si>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</si>
  <si>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</si>
  <si>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</si>
  <si>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</si>
  <si>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</si>
  <si>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</si>
  <si>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</si>
  <si>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</si>
  <si>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</si>
  <si>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</si>
  <si>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</si>
  <si>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</si>
  <si>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</si>
  <si>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</si>
  <si>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</si>
  <si>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</si>
  <si>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</si>
  <si>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</si>
  <si>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</si>
  <si>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</si>
  <si>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</si>
  <si>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</si>
  <si>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</si>
  <si>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</si>
  <si>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</si>
  <si>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</si>
  <si>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</si>
  <si>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</si>
  <si>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</si>
  <si>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</si>
  <si>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</si>
  <si>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</si>
  <si>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</si>
  <si>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</si>
  <si>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</si>
  <si>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</si>
  <si>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</si>
  <si>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</si>
  <si>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</si>
  <si>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</si>
  <si>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</si>
  <si>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</si>
  <si>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</si>
  <si>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</si>
  <si>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</si>
  <si>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</si>
  <si>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</si>
  <si>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</si>
  <si>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</si>
  <si>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</si>
  <si>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</si>
  <si>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</si>
  <si>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</si>
  <si>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</si>
  <si>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</si>
  <si>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</si>
  <si>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</si>
  <si>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</si>
  <si>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</si>
  <si>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</si>
  <si>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</si>
  <si>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</si>
  <si>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</si>
  <si>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</si>
  <si>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</si>
  <si>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</si>
  <si>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</si>
  <si>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</si>
  <si>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</si>
  <si>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</si>
  <si>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</si>
  <si>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</si>
  <si>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</si>
  <si>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</si>
  <si>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</si>
  <si>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</si>
  <si>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</si>
  <si>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</si>
  <si>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</si>
  <si>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</si>
  <si>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</si>
  <si>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</si>
  <si>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</si>
  <si>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</si>
  <si>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</si>
  <si>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</si>
  <si>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</si>
  <si>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</si>
  <si>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</si>
  <si>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</si>
  <si>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</si>
  <si>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</si>
  <si>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</si>
  <si>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</si>
  <si>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</si>
  <si>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</si>
  <si>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</si>
  <si>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</si>
  <si>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</si>
  <si>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</si>
  <si>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</si>
  <si>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</si>
  <si>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</si>
  <si>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</si>
  <si>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</si>
  <si>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</si>
  <si>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</si>
  <si>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</si>
  <si>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</si>
  <si>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</si>
  <si>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</si>
  <si>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</si>
  <si>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</si>
  <si>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</si>
  <si>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</si>
  <si>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</si>
  <si>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</si>
  <si>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</si>
  <si>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</si>
  <si>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</si>
  <si>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</si>
  <si>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</si>
  <si>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</si>
  <si>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</si>
  <si>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</si>
  <si>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</si>
  <si>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</si>
  <si>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</si>
  <si>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</si>
  <si>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</si>
  <si>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</si>
  <si>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</si>
  <si>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</si>
  <si>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</si>
  <si>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</si>
  <si>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</si>
  <si>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</si>
  <si>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</si>
  <si>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</si>
  <si>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</si>
  <si>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</si>
  <si>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</si>
  <si>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</si>
  <si>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</si>
  <si>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</si>
  <si>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</si>
  <si>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</si>
  <si>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</si>
  <si>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</si>
  <si>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</si>
  <si>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</si>
  <si>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</si>
  <si>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</si>
  <si>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</si>
  <si>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</si>
  <si>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</si>
  <si>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</si>
  <si>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</si>
  <si>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</si>
  <si>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</si>
  <si>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</si>
  <si>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</si>
  <si>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</si>
  <si>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</si>
  <si>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</si>
  <si>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</si>
  <si>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</si>
  <si>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</si>
  <si>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</si>
  <si>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</si>
  <si>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</si>
  <si>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</si>
  <si>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</si>
  <si>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</si>
  <si>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</si>
  <si>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</si>
  <si>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</si>
  <si>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</si>
  <si>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</si>
  <si>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</si>
  <si>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</si>
  <si>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</si>
  <si>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</si>
  <si>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</si>
  <si>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</si>
  <si>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</si>
  <si>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</si>
  <si>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</si>
  <si>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</si>
  <si>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</si>
  <si>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</si>
  <si>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</si>
  <si>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</si>
  <si>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</si>
  <si>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</si>
  <si>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</si>
  <si>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</si>
  <si>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</si>
  <si>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</si>
  <si>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</si>
  <si>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</si>
  <si>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</si>
  <si>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</si>
  <si>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</si>
  <si>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</si>
  <si>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</si>
  <si>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</si>
  <si>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</si>
  <si>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</si>
  <si>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</si>
  <si>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</si>
  <si>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</si>
  <si>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</si>
  <si>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</si>
  <si>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</si>
  <si>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</si>
  <si>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</si>
  <si>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</si>
  <si>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</si>
  <si>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</si>
  <si>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</si>
  <si>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</si>
  <si>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</si>
  <si>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</si>
  <si>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</si>
  <si>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</si>
  <si>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</si>
  <si>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</si>
  <si>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</si>
  <si>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</si>
  <si>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</si>
  <si>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</si>
  <si>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</si>
  <si>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</si>
  <si>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</si>
  <si>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</si>
  <si>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</si>
  <si>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</si>
  <si>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</si>
  <si>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</si>
  <si>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</si>
  <si>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</si>
  <si>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</si>
  <si>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</si>
  <si>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</si>
  <si>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</si>
  <si>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</si>
  <si>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</si>
  <si>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</si>
  <si>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</si>
  <si>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</si>
  <si>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</si>
  <si>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</si>
  <si>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</si>
  <si>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</si>
  <si>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</si>
  <si>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</si>
  <si>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</si>
  <si>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</si>
  <si>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</si>
  <si>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</si>
  <si>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</si>
  <si>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</si>
  <si>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</si>
  <si>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</si>
  <si>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</si>
  <si>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</si>
  <si>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</si>
  <si>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</si>
  <si>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</si>
  <si>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</si>
  <si>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</si>
  <si>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</si>
  <si>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</si>
  <si>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</si>
  <si>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</si>
  <si>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</si>
  <si>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</si>
  <si>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</si>
  <si>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</si>
  <si>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</si>
  <si>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</si>
  <si>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</si>
  <si>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</si>
  <si>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</si>
  <si>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</si>
  <si>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</si>
  <si>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</si>
  <si>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</si>
  <si>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</si>
  <si>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</si>
  <si>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</si>
  <si>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</si>
  <si>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</si>
  <si>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</si>
  <si>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</si>
  <si>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</si>
  <si>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</si>
  <si>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</si>
  <si>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</si>
  <si>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</si>
  <si>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</si>
  <si>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</si>
  <si>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</si>
  <si>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</si>
  <si>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</si>
  <si>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</si>
  <si>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</si>
  <si>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</si>
  <si>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</si>
  <si>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</si>
  <si>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</si>
  <si>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</si>
  <si>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</si>
  <si>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</si>
  <si>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</si>
  <si>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</si>
  <si>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</si>
  <si>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</si>
  <si>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</si>
  <si>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</si>
  <si>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</si>
  <si>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</si>
  <si>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</si>
  <si>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</si>
  <si>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</si>
  <si>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</si>
  <si>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</si>
  <si>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</si>
  <si>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</si>
  <si>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</si>
  <si>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</si>
  <si>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</si>
  <si>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</si>
  <si>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</si>
  <si>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</si>
  <si>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</si>
  <si>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</si>
  <si>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</si>
  <si>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</si>
  <si>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</si>
  <si>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</si>
  <si>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</si>
  <si>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</si>
  <si>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</si>
  <si>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</si>
  <si>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</si>
  <si>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</si>
  <si>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</si>
  <si>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</si>
  <si>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</si>
  <si>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</si>
  <si>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</si>
  <si>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</si>
  <si>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</si>
  <si>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</si>
  <si>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</si>
  <si>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</si>
  <si>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</si>
  <si>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</si>
  <si>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</si>
  <si>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</si>
  <si>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</si>
  <si>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</si>
  <si>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</si>
  <si>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</si>
  <si>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</si>
  <si>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</si>
  <si>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</si>
  <si>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</si>
  <si>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</si>
  <si>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</si>
  <si>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</si>
  <si>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</si>
  <si>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</si>
  <si>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</si>
  <si>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</si>
  <si>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</si>
  <si>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</si>
  <si>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</si>
  <si>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</si>
  <si>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</si>
  <si>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</si>
  <si>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</si>
  <si>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</si>
  <si>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</si>
  <si>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</si>
  <si>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</si>
  <si>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</si>
  <si>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</si>
  <si>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</si>
  <si>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</si>
  <si>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</si>
  <si>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</si>
  <si>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</si>
  <si>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</si>
  <si>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</si>
  <si>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</si>
  <si>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</si>
  <si>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</si>
  <si>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</si>
  <si>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</si>
  <si>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</si>
  <si>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</si>
  <si>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</si>
  <si>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</si>
  <si>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</si>
  <si>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</si>
  <si>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</si>
  <si>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</si>
  <si>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</si>
  <si>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</si>
  <si>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</si>
  <si>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</si>
  <si>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</si>
  <si>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</si>
  <si>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</si>
  <si>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</si>
  <si>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</si>
  <si>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</si>
  <si>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</si>
  <si>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</si>
  <si>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</si>
  <si>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</si>
  <si>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</si>
  <si>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</si>
  <si>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</si>
  <si>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</si>
  <si>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</si>
  <si>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</si>
  <si>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</si>
  <si>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</si>
  <si>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</si>
  <si>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</si>
  <si>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</si>
  <si>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</si>
  <si>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</si>
  <si>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</si>
  <si>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</si>
  <si>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</si>
  <si>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</si>
  <si>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</si>
  <si>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</si>
  <si>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</si>
  <si>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</si>
  <si>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</si>
  <si>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</si>
  <si>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</si>
  <si>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</si>
  <si>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</si>
  <si>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</si>
  <si>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</si>
  <si>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</si>
  <si>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</si>
  <si>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</si>
  <si>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</si>
  <si>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</si>
  <si>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</si>
  <si>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</si>
  <si>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</si>
  <si>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</si>
  <si>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</si>
  <si>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</si>
  <si>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</si>
  <si>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</si>
  <si>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</si>
  <si>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</si>
  <si>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</si>
  <si>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</si>
  <si>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</si>
  <si>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</si>
  <si>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</si>
  <si>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</si>
  <si>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</si>
  <si>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</si>
  <si>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</si>
  <si>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</si>
  <si>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</si>
  <si>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</si>
  <si>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</si>
  <si>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</si>
  <si>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</si>
  <si>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</si>
  <si>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</si>
  <si>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</si>
  <si>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</si>
  <si>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</si>
  <si>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</si>
  <si>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</si>
  <si>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</si>
  <si>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</si>
  <si>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</si>
  <si>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</si>
  <si>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</si>
  <si>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</si>
  <si>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</si>
  <si>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</si>
  <si>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</si>
  <si>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</si>
  <si>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</si>
  <si>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</si>
  <si>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</si>
  <si>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</si>
  <si>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</si>
  <si>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</si>
  <si>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</si>
  <si>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</si>
  <si>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</si>
  <si>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</si>
  <si>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</si>
  <si>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</si>
  <si>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</si>
  <si>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</si>
  <si>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</si>
  <si>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</si>
  <si>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</si>
  <si>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</si>
  <si>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</si>
  <si>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</si>
  <si>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</si>
  <si>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</si>
  <si>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</si>
  <si>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</si>
  <si>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</si>
  <si>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</si>
  <si>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</si>
  <si>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</si>
  <si>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</si>
  <si>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</si>
  <si>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</si>
  <si>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</si>
  <si>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</si>
  <si>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</si>
  <si>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</si>
  <si>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</si>
  <si>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</si>
  <si>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</si>
  <si>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</si>
  <si>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</si>
  <si>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</si>
  <si>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</si>
  <si>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</si>
  <si>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</si>
  <si>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</si>
  <si>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</si>
  <si>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</si>
  <si>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</si>
  <si>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</si>
  <si>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</si>
  <si>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</si>
  <si>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</si>
  <si>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</si>
  <si>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</si>
  <si>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</si>
  <si>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</si>
  <si>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</si>
  <si>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</si>
  <si>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</si>
  <si>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</si>
  <si>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</si>
  <si>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</si>
  <si>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</si>
  <si>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</si>
  <si>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</si>
  <si>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</si>
  <si>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</si>
  <si>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</si>
  <si>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</si>
  <si>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</si>
  <si>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</si>
  <si>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</si>
  <si>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</si>
  <si>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</si>
  <si>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</si>
  <si>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</si>
  <si>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</si>
  <si>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</si>
  <si>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</si>
  <si>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</si>
  <si>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</si>
  <si>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</si>
  <si>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</si>
  <si>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</si>
  <si>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</si>
  <si>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</si>
  <si>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</si>
  <si>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</si>
  <si>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</si>
  <si>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</si>
  <si>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</si>
  <si>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</si>
  <si>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</si>
  <si>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</si>
  <si>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</si>
  <si>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</si>
  <si>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</si>
  <si>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</si>
  <si>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</si>
  <si>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</si>
  <si>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</si>
  <si>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</si>
  <si>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</si>
  <si>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</si>
  <si>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</si>
  <si>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</si>
  <si>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</si>
  <si>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</si>
  <si>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</si>
  <si>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</si>
  <si>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</si>
  <si>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</si>
  <si>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</si>
  <si>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</si>
  <si>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</si>
  <si>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</si>
  <si>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</si>
  <si>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</si>
  <si>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</si>
  <si>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</si>
  <si>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</si>
  <si>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</si>
  <si>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</si>
  <si>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</si>
  <si>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</si>
  <si>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</si>
  <si>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</si>
  <si>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</si>
  <si>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</si>
  <si>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</si>
  <si>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</si>
  <si>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</si>
  <si>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</si>
  <si>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</si>
  <si>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</si>
  <si>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</si>
  <si>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</si>
  <si>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</si>
  <si>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</si>
  <si>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</si>
  <si>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</si>
  <si>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</si>
  <si>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</si>
  <si>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</si>
  <si>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</si>
  <si>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</si>
  <si>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</si>
  <si>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</si>
  <si>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</si>
  <si>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</si>
  <si>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</si>
  <si>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</si>
  <si>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</si>
  <si>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</si>
  <si>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</si>
  <si>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</si>
  <si>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</si>
  <si>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</si>
  <si>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</si>
  <si>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</si>
  <si>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</si>
  <si>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</si>
  <si>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</si>
  <si>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</si>
  <si>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</si>
  <si>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</si>
  <si>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</si>
  <si>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</si>
  <si>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</si>
  <si>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</si>
  <si>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</si>
  <si>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</si>
  <si>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</si>
  <si>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</si>
  <si>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</si>
  <si>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</si>
  <si>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</si>
  <si>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</si>
  <si>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</si>
  <si>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</si>
  <si>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</si>
  <si>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</si>
  <si>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</si>
  <si>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</si>
  <si>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</si>
  <si>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</si>
  <si>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</si>
  <si>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</si>
  <si>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</si>
  <si>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</si>
  <si>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</si>
  <si>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</si>
  <si>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</si>
  <si>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</si>
  <si>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</si>
  <si>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</si>
  <si>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</si>
  <si>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</si>
  <si>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</si>
  <si>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</si>
  <si>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</si>
  <si>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</si>
  <si>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</si>
  <si>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</si>
  <si>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</si>
  <si>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</si>
  <si>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</si>
  <si>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</si>
  <si>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</si>
  <si>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</si>
  <si>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</si>
  <si>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</si>
  <si>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</si>
  <si>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</si>
  <si>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</si>
  <si>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</si>
  <si>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</si>
  <si>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</si>
  <si>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</si>
  <si>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</si>
  <si>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</si>
  <si>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</si>
  <si>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</si>
  <si>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</si>
  <si>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</si>
  <si>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</si>
  <si>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</si>
  <si>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</si>
  <si>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</si>
  <si>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</si>
  <si>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</si>
  <si>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</si>
  <si>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</si>
  <si>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</si>
  <si>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</si>
  <si>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</si>
  <si>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</si>
  <si>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</si>
  <si>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</si>
  <si>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</si>
  <si>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</si>
  <si>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</si>
  <si>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</si>
  <si>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</si>
  <si>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</si>
  <si>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</si>
  <si>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</si>
  <si>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</si>
  <si>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</si>
  <si>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</si>
  <si>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</si>
  <si>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</si>
  <si>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</si>
  <si>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</si>
  <si>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</si>
  <si>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</si>
  <si>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</si>
  <si>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</si>
  <si>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</si>
  <si>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</si>
  <si>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</si>
  <si>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</si>
  <si>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</si>
  <si>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</si>
  <si>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</si>
  <si>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</si>
  <si>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</si>
  <si>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</si>
  <si>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</si>
  <si>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</si>
  <si>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</si>
  <si>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</si>
  <si>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</si>
  <si>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</si>
  <si>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</si>
  <si>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</si>
  <si>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</si>
  <si>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</si>
  <si>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</si>
  <si>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</si>
  <si>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</si>
  <si>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</si>
  <si>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</si>
  <si>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</si>
  <si>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</si>
  <si>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</si>
  <si>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</si>
  <si>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</si>
  <si>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</si>
  <si>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</si>
  <si>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</si>
  <si>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</si>
  <si>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</si>
  <si>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</si>
  <si>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</si>
  <si>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</si>
  <si>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</si>
  <si>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</si>
  <si>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</si>
  <si>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</si>
  <si>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</si>
  <si>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</si>
  <si>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</si>
  <si>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</si>
  <si>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</si>
  <si>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</si>
  <si>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</si>
  <si>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</si>
  <si>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</si>
  <si>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</si>
  <si>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</si>
  <si>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</si>
  <si>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</si>
  <si>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</si>
  <si>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</si>
  <si>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</si>
  <si>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</si>
  <si>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</si>
  <si>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</si>
  <si>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</si>
  <si>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</si>
  <si>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</si>
  <si>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</si>
  <si>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</si>
  <si>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</si>
  <si>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</si>
  <si>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</si>
  <si>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</si>
  <si>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</si>
  <si>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</si>
  <si>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</si>
  <si>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</si>
  <si>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</si>
  <si>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</si>
  <si>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</si>
  <si>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</si>
  <si>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</si>
  <si>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</si>
  <si>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</si>
  <si>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</si>
  <si>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</si>
  <si>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</si>
  <si>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</si>
  <si>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</si>
  <si>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</si>
  <si>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</si>
  <si>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</si>
  <si>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</si>
  <si>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</si>
  <si>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</si>
  <si>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</si>
  <si>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</si>
  <si>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</si>
  <si>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</si>
  <si>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</si>
  <si>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</si>
  <si>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</si>
  <si>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</si>
  <si>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</si>
  <si>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</si>
  <si>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</si>
  <si>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</si>
  <si>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</si>
  <si>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</si>
  <si>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</si>
  <si>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</si>
  <si>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</si>
  <si>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</si>
  <si>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</si>
  <si>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</si>
  <si>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</si>
  <si>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</si>
  <si>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</si>
  <si>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</si>
  <si>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</si>
  <si>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</si>
  <si>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</si>
  <si>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</si>
  <si>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</si>
  <si>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</si>
  <si>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</si>
  <si>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</si>
  <si>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</si>
  <si>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</si>
  <si>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</si>
  <si>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</si>
  <si>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</si>
  <si>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</si>
  <si>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</si>
  <si>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</si>
  <si>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</si>
  <si>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</si>
  <si>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</si>
  <si>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</si>
  <si>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</si>
  <si>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</si>
  <si>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</si>
  <si>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</si>
  <si>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</si>
  <si>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</si>
  <si>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</si>
  <si>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</si>
  <si>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</si>
  <si>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</si>
  <si>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</si>
  <si>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</si>
  <si>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</si>
  <si>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</si>
  <si>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</si>
  <si>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</si>
  <si>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</si>
  <si>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</si>
  <si>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</si>
  <si>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</si>
  <si>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</si>
  <si>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</si>
  <si>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</si>
  <si>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</si>
  <si>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</si>
  <si>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</si>
  <si>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</si>
  <si>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</si>
  <si>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</si>
  <si>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</si>
  <si>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</si>
  <si>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</si>
  <si>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</si>
  <si>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</si>
  <si>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</si>
  <si>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</si>
  <si>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</si>
  <si>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</si>
  <si>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</si>
  <si>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</si>
  <si>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</si>
  <si>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</si>
  <si>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</si>
  <si>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</si>
  <si>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</si>
  <si>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</si>
  <si>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</si>
  <si>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</si>
  <si>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</si>
  <si>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</si>
  <si>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</si>
  <si>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</si>
  <si>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</si>
  <si>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</si>
  <si>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</si>
  <si>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</si>
  <si>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</si>
  <si>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</si>
  <si>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</si>
  <si>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</si>
  <si>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</si>
  <si>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</si>
  <si>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</si>
  <si>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</si>
  <si>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</si>
  <si>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</si>
  <si>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</si>
  <si>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</si>
  <si>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</si>
  <si>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</si>
  <si>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</si>
  <si>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</si>
  <si>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</si>
  <si>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</si>
  <si>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</si>
  <si>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</si>
  <si>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</si>
  <si>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</si>
  <si>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</si>
  <si>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</si>
  <si>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</si>
  <si>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</si>
  <si>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</si>
  <si>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</si>
  <si>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</si>
  <si>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</si>
  <si>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</si>
  <si>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</si>
  <si>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</si>
  <si>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</si>
  <si>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</si>
  <si>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</si>
  <si>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</si>
  <si>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</si>
  <si>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</si>
  <si>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</si>
  <si>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</si>
  <si>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</si>
  <si>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</si>
  <si>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</si>
  <si>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</si>
  <si>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</si>
  <si>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</si>
  <si>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</si>
  <si>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</si>
  <si>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</si>
  <si>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</si>
  <si>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</si>
  <si>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</si>
  <si>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</si>
  <si>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</si>
  <si>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</si>
  <si>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</si>
  <si>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</si>
  <si>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</si>
  <si>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</si>
  <si>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</si>
  <si>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</si>
  <si>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</si>
  <si>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</si>
  <si>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</si>
  <si>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</si>
  <si>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</si>
  <si>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</si>
  <si>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</si>
  <si>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</si>
  <si>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</si>
  <si>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</si>
  <si>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</si>
  <si>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</si>
  <si>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</si>
  <si>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</si>
  <si>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</si>
  <si>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</si>
  <si>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</si>
  <si>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</si>
  <si>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</si>
  <si>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</si>
  <si>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</si>
  <si>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</si>
  <si>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</si>
  <si>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</si>
  <si>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</si>
  <si>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</si>
  <si>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</si>
  <si>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</si>
  <si>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</si>
  <si>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</si>
  <si>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</si>
  <si>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</si>
  <si>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</si>
  <si>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</si>
  <si>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</si>
  <si>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</si>
  <si>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</si>
  <si>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</si>
  <si>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</si>
  <si>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</si>
  <si>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</si>
  <si>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</si>
  <si>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</si>
  <si>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</si>
  <si>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</si>
  <si>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</si>
  <si>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</si>
  <si>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</si>
  <si>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</si>
  <si>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</si>
  <si>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</si>
  <si>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</si>
  <si>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</si>
  <si>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</si>
  <si>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</si>
  <si>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</si>
  <si>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</si>
  <si>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</si>
  <si>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</si>
  <si>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</si>
  <si>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</si>
  <si>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</si>
  <si>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</si>
  <si>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</si>
  <si>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</si>
  <si>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</si>
  <si>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</si>
  <si>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Camisa Modely</t>
  </si>
  <si>
    <t>Camisa Blanca Modely</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</si>
  <si>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</si>
  <si>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</si>
  <si>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</si>
  <si>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</si>
  <si>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</si>
  <si>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</si>
  <si>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</si>
  <si>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</si>
  <si>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</si>
  <si>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</si>
  <si>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</si>
  <si>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</si>
  <si>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</si>
  <si>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</si>
  <si>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</si>
  <si>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</si>
  <si>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</si>
  <si>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</si>
  <si>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</si>
  <si>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</si>
  <si>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</si>
  <si>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</si>
  <si>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</si>
  <si>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</si>
  <si>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</si>
  <si>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</si>
  <si>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</si>
  <si>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</si>
  <si>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</si>
  <si>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</si>
  <si>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</si>
  <si>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</si>
  <si>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</si>
  <si>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</si>
  <si>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</si>
  <si>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</si>
  <si>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</si>
  <si>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</si>
  <si>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</si>
  <si>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</si>
  <si>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</si>
  <si>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</si>
  <si>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</si>
  <si>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</si>
  <si>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</si>
  <si>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</si>
  <si>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</si>
  <si>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</si>
  <si>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</si>
  <si>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</si>
  <si>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</si>
  <si>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</si>
  <si>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</si>
  <si>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</si>
  <si>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</si>
  <si>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</si>
  <si>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</si>
  <si>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</si>
  <si>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</si>
  <si>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</si>
  <si>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</si>
  <si>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</si>
  <si>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</si>
  <si>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</si>
  <si>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</si>
  <si>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</si>
  <si>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</si>
  <si>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</si>
  <si>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</si>
  <si>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</si>
  <si>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</si>
  <si>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</si>
  <si>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</si>
  <si>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</si>
  <si>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</si>
  <si>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</si>
  <si>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</si>
  <si>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</si>
  <si>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</si>
  <si>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</si>
  <si>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</si>
  <si>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</si>
  <si>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</si>
  <si>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</si>
  <si>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</si>
  <si>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</si>
  <si>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</si>
  <si>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</si>
  <si>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</si>
  <si>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</si>
  <si>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</si>
  <si>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</si>
  <si>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</si>
  <si>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</si>
  <si>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</si>
  <si>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</si>
  <si>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</si>
  <si>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</si>
  <si>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</si>
  <si>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</si>
  <si>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</si>
  <si>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</si>
  <si>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</si>
  <si>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</si>
  <si>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</si>
  <si>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</si>
  <si>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 xml:space="preserve">Talla </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</si>
  <si>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</si>
  <si>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</si>
  <si>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</si>
  <si>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</si>
  <si>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</si>
  <si>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</si>
  <si>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</si>
  <si>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</si>
  <si>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</si>
  <si>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</si>
  <si>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</si>
  <si>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</si>
  <si>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</si>
  <si>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</si>
  <si>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</si>
  <si>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</si>
  <si>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</si>
  <si>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</si>
  <si>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</si>
  <si>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</si>
  <si>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</si>
  <si>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</si>
  <si>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</si>
  <si>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</si>
  <si>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</si>
  <si>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</si>
  <si>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</si>
  <si>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</si>
  <si>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</si>
  <si>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</si>
  <si>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</si>
  <si>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</si>
  <si>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</si>
  <si>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</si>
  <si>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</si>
  <si>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</si>
  <si>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</si>
  <si>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</si>
  <si>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</si>
  <si>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</si>
  <si>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</si>
  <si>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</si>
  <si>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</si>
  <si>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</si>
  <si>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</si>
  <si>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</si>
  <si>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</si>
  <si>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</si>
  <si>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</si>
  <si>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</si>
  <si>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</si>
  <si>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</si>
  <si>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</si>
  <si>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</si>
  <si>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</si>
  <si>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</si>
  <si>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</si>
  <si>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</si>
  <si>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</si>
  <si>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</si>
  <si>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</si>
  <si>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</si>
  <si>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</si>
  <si>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</si>
  <si>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</si>
  <si>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</si>
  <si>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</si>
  <si>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</si>
  <si>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</si>
  <si>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</si>
  <si>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</si>
  <si>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</si>
  <si>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</si>
  <si>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</si>
  <si>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</si>
  <si>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</si>
  <si>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</si>
  <si>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</si>
  <si>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</si>
  <si>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</si>
  <si>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</si>
  <si>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</si>
  <si>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</si>
  <si>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</si>
  <si>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</si>
  <si>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</si>
  <si>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</si>
  <si>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</si>
  <si>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</si>
  <si>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</si>
  <si>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</si>
  <si>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</si>
  <si>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</si>
  <si>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</si>
  <si>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</si>
  <si>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</si>
  <si>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</si>
  <si>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</si>
  <si>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</si>
  <si>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</si>
  <si>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</si>
  <si>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</si>
  <si>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</si>
  <si>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</si>
  <si>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</si>
  <si>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</si>
  <si>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</si>
  <si>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</si>
  <si>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</si>
  <si>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</si>
  <si>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</si>
  <si>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</si>
  <si>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</si>
  <si>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 xml:space="preserve">Top Cisne </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</si>
  <si>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</si>
  <si>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</si>
  <si>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</si>
  <si>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</si>
  <si>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</si>
  <si>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</si>
  <si>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</si>
  <si>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</si>
  <si>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</si>
  <si>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</si>
  <si>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</si>
  <si>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</si>
  <si>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</si>
  <si>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</si>
  <si>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</si>
  <si>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</si>
  <si>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</si>
  <si>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</si>
  <si>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</si>
  <si>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</si>
  <si>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</si>
  <si>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</si>
  <si>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</si>
  <si>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</si>
  <si>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</si>
  <si>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</si>
  <si>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</si>
  <si>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</si>
  <si>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</si>
  <si>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</si>
  <si>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</si>
  <si>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</si>
  <si>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</si>
  <si>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</si>
  <si>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</si>
  <si>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</si>
  <si>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</si>
  <si>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</si>
  <si>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</si>
  <si>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</si>
  <si>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</si>
  <si>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</si>
  <si>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Top bustier</t>
  </si>
  <si>
    <t>Pantaloneta con abertura</t>
  </si>
  <si>
    <t>Short de tela suave con cinturón</t>
  </si>
  <si>
    <t>Pantalón de traje</t>
  </si>
  <si>
    <t xml:space="preserve">Pantalón cargo verde </t>
  </si>
  <si>
    <t>Sandalias de tacón triangular</t>
  </si>
  <si>
    <t>Talla L Color Blanco</t>
  </si>
  <si>
    <t>Talla XL Color Blanco</t>
  </si>
  <si>
    <t>Pullover Dazy</t>
  </si>
  <si>
    <t>Pantalón acampanado</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</si>
  <si>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</si>
  <si>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</si>
  <si>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</si>
  <si>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</si>
  <si>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</si>
  <si>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</si>
  <si>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</si>
  <si>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</si>
  <si>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</si>
  <si>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</si>
  <si>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</si>
  <si>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</si>
  <si>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</si>
  <si>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Cardigan classy</t>
  </si>
  <si>
    <t>Sandalias minimalistas de tacón</t>
  </si>
  <si>
    <t>Vestido camisa modely</t>
  </si>
  <si>
    <t>Vestido largo estampado</t>
  </si>
  <si>
    <t>Kimono floral</t>
  </si>
  <si>
    <t>Kimono fLoral</t>
  </si>
  <si>
    <t>Camisa Modely</t>
  </si>
  <si>
    <t>Mono palazzo</t>
  </si>
  <si>
    <t>Vestido margarita</t>
  </si>
  <si>
    <t>Vestido cruzado</t>
  </si>
  <si>
    <t>Vestido de mangas en contraste</t>
  </si>
  <si>
    <t>Mono con cinturón</t>
  </si>
  <si>
    <t>Zapato de punta fina y Tacón Cuadrado</t>
  </si>
  <si>
    <t>Traje de baño Oliva</t>
  </si>
  <si>
    <t>Traje de baño de mangas estampadas</t>
  </si>
  <si>
    <t>BU0720</t>
  </si>
  <si>
    <t>BU0721</t>
  </si>
  <si>
    <t>Zapatillas blanco casual</t>
  </si>
  <si>
    <t>Calcetines al tobillo</t>
  </si>
  <si>
    <t>Talla Unitalla Color Negro</t>
  </si>
  <si>
    <t>Talla Unitalla Color Beis</t>
  </si>
  <si>
    <t>Calcetines bajos</t>
  </si>
  <si>
    <t>19 enero 2024</t>
  </si>
  <si>
    <t>20 enero 2024</t>
  </si>
  <si>
    <t>Bikini negro sexy</t>
  </si>
  <si>
    <t>Conjunto de bikini</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</si>
  <si>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</si>
  <si>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</si>
  <si>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</si>
  <si>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</si>
  <si>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</si>
  <si>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</si>
  <si>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</si>
  <si>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</si>
  <si>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</si>
  <si>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</si>
  <si>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</si>
  <si>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22 enero 2024</t>
  </si>
  <si>
    <t>23 enero 2024</t>
  </si>
  <si>
    <t>24 enero 2024</t>
  </si>
  <si>
    <t>25 enero 2024</t>
  </si>
  <si>
    <t>26 enero 2024</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</si>
  <si>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</si>
  <si>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</si>
  <si>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</si>
  <si>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</si>
  <si>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</si>
  <si>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</si>
  <si>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</si>
  <si>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</si>
  <si>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</si>
  <si>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</si>
  <si>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</si>
  <si>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</si>
  <si>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</si>
  <si>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</si>
  <si>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</si>
  <si>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</si>
  <si>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</si>
  <si>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</si>
  <si>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</si>
  <si>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</si>
  <si>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</si>
  <si>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</si>
  <si>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</si>
  <si>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</si>
  <si>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</si>
  <si>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</si>
  <si>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</si>
  <si>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</si>
  <si>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</si>
  <si>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</si>
  <si>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</si>
  <si>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</si>
  <si>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</si>
  <si>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</si>
  <si>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</si>
  <si>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</si>
  <si>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</si>
  <si>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</si>
  <si>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</si>
  <si>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</si>
  <si>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vvv</t>
  </si>
  <si>
    <t>Bikini violeta y verde Sirenita</t>
  </si>
  <si>
    <t>Viaje México Agosto 2023</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</si>
  <si>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</si>
  <si>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</si>
  <si>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</si>
  <si>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</si>
  <si>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</si>
  <si>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</si>
  <si>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</si>
  <si>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</si>
  <si>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</si>
  <si>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</si>
  <si>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</si>
  <si>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</si>
  <si>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</si>
  <si>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</si>
  <si>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</si>
  <si>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 xml:space="preserve"> </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</si>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</sst>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5">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4">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542" Type="http://schemas.openxmlformats.org/officeDocument/2006/relationships/image" Target="../media/image542.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g"/><Relationship Id="rId357" Type="http://schemas.openxmlformats.org/officeDocument/2006/relationships/image" Target="../media/image357.png"/><Relationship Id="rId54" Type="http://schemas.openxmlformats.org/officeDocument/2006/relationships/image" Target="../media/image54.jpg"/><Relationship Id="rId217" Type="http://schemas.openxmlformats.org/officeDocument/2006/relationships/image" Target="../media/image217.pn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544" Type="http://schemas.openxmlformats.org/officeDocument/2006/relationships/image" Target="../media/image544.jp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image" Target="../media/image555.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557" Type="http://schemas.openxmlformats.org/officeDocument/2006/relationships/image" Target="../media/image557.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541" Type="http://schemas.openxmlformats.org/officeDocument/2006/relationships/image" Target="../media/image541.jp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554" Type="http://schemas.openxmlformats.org/officeDocument/2006/relationships/image" Target="../media/image554.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e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248" Type="http://schemas.openxmlformats.org/officeDocument/2006/relationships/image" Target="../media/image248.pn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76.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10.jpeg"/><Relationship Id="rId324" Type="http://schemas.openxmlformats.org/officeDocument/2006/relationships/image" Target="../media/image319.jpg"/><Relationship Id="rId366" Type="http://schemas.openxmlformats.org/officeDocument/2006/relationships/image" Target="../media/image714.jpeg"/><Relationship Id="rId170" Type="http://schemas.openxmlformats.org/officeDocument/2006/relationships/image" Target="../media/image621.jpeg"/><Relationship Id="rId226" Type="http://schemas.openxmlformats.org/officeDocument/2006/relationships/image" Target="../media/image653.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86.jpeg"/><Relationship Id="rId335" Type="http://schemas.openxmlformats.org/officeDocument/2006/relationships/image" Target="../media/image330.jpg"/><Relationship Id="rId377" Type="http://schemas.openxmlformats.org/officeDocument/2006/relationships/image" Target="../media/image725.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60.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97.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94.jpeg"/><Relationship Id="rId388" Type="http://schemas.openxmlformats.org/officeDocument/2006/relationships/image" Target="../media/image736.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33.png"/><Relationship Id="rId248" Type="http://schemas.openxmlformats.org/officeDocument/2006/relationships/image" Target="../media/image671.png"/><Relationship Id="rId12" Type="http://schemas.openxmlformats.org/officeDocument/2006/relationships/image" Target="../media/image12.jpg"/><Relationship Id="rId108" Type="http://schemas.openxmlformats.org/officeDocument/2006/relationships/image" Target="../media/image567.jpeg"/><Relationship Id="rId315" Type="http://schemas.openxmlformats.org/officeDocument/2006/relationships/image" Target="../media/image310.jpg"/><Relationship Id="rId357" Type="http://schemas.openxmlformats.org/officeDocument/2006/relationships/image" Target="../media/image705.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12.jpeg"/><Relationship Id="rId217" Type="http://schemas.openxmlformats.org/officeDocument/2006/relationships/image" Target="../media/image644.png"/><Relationship Id="rId399" Type="http://schemas.openxmlformats.org/officeDocument/2006/relationships/image" Target="../media/image408.jpg"/><Relationship Id="rId259" Type="http://schemas.openxmlformats.org/officeDocument/2006/relationships/image" Target="../media/image682.jpeg"/><Relationship Id="rId23" Type="http://schemas.openxmlformats.org/officeDocument/2006/relationships/image" Target="../media/image23.jpg"/><Relationship Id="rId119" Type="http://schemas.openxmlformats.org/officeDocument/2006/relationships/image" Target="../media/image578.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88.jpeg"/><Relationship Id="rId368" Type="http://schemas.openxmlformats.org/officeDocument/2006/relationships/image" Target="../media/image716.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98.jpeg"/><Relationship Id="rId379" Type="http://schemas.openxmlformats.org/officeDocument/2006/relationships/image" Target="../media/image727.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62.jpeg"/><Relationship Id="rId390" Type="http://schemas.openxmlformats.org/officeDocument/2006/relationships/image" Target="../media/image738.jpeg"/><Relationship Id="rId404" Type="http://schemas.openxmlformats.org/officeDocument/2006/relationships/image" Target="../media/image746.jpeg"/><Relationship Id="rId250" Type="http://schemas.openxmlformats.org/officeDocument/2006/relationships/image" Target="../media/image673.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69.jpeg"/><Relationship Id="rId348" Type="http://schemas.openxmlformats.org/officeDocument/2006/relationships/image" Target="../media/image696.jpeg"/><Relationship Id="rId152" Type="http://schemas.openxmlformats.org/officeDocument/2006/relationships/image" Target="../media/image604.png"/><Relationship Id="rId194" Type="http://schemas.openxmlformats.org/officeDocument/2006/relationships/image" Target="../media/image190.jpeg"/><Relationship Id="rId208" Type="http://schemas.openxmlformats.org/officeDocument/2006/relationships/image" Target="../media/image635.jpeg"/><Relationship Id="rId261" Type="http://schemas.openxmlformats.org/officeDocument/2006/relationships/image" Target="../media/image684.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707.png"/><Relationship Id="rId98" Type="http://schemas.openxmlformats.org/officeDocument/2006/relationships/image" Target="../media/image98.png"/><Relationship Id="rId121" Type="http://schemas.openxmlformats.org/officeDocument/2006/relationships/image" Target="../media/image580.jpeg"/><Relationship Id="rId163" Type="http://schemas.openxmlformats.org/officeDocument/2006/relationships/image" Target="../media/image614.jpeg"/><Relationship Id="rId219" Type="http://schemas.openxmlformats.org/officeDocument/2006/relationships/image" Target="../media/image646.jpeg"/><Relationship Id="rId370" Type="http://schemas.openxmlformats.org/officeDocument/2006/relationships/image" Target="../media/image718.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90.png"/><Relationship Id="rId174" Type="http://schemas.openxmlformats.org/officeDocument/2006/relationships/image" Target="../media/image170.jpeg"/><Relationship Id="rId381" Type="http://schemas.openxmlformats.org/officeDocument/2006/relationships/image" Target="../media/image729.jpeg"/><Relationship Id="rId241" Type="http://schemas.openxmlformats.org/officeDocument/2006/relationships/image" Target="../media/image664.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62.png"/><Relationship Id="rId143" Type="http://schemas.openxmlformats.org/officeDocument/2006/relationships/image" Target="../media/image599.jpeg"/><Relationship Id="rId185" Type="http://schemas.openxmlformats.org/officeDocument/2006/relationships/image" Target="../media/image181.jpeg"/><Relationship Id="rId350" Type="http://schemas.openxmlformats.org/officeDocument/2006/relationships/image" Target="../media/image698.jpeg"/><Relationship Id="rId9" Type="http://schemas.openxmlformats.org/officeDocument/2006/relationships/image" Target="../media/image9.jpg"/><Relationship Id="rId210" Type="http://schemas.openxmlformats.org/officeDocument/2006/relationships/image" Target="../media/image637.jpeg"/><Relationship Id="rId392" Type="http://schemas.openxmlformats.org/officeDocument/2006/relationships/image" Target="../media/image740.jpeg"/><Relationship Id="rId252" Type="http://schemas.openxmlformats.org/officeDocument/2006/relationships/image" Target="../media/image675.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71.jpeg"/><Relationship Id="rId154" Type="http://schemas.openxmlformats.org/officeDocument/2006/relationships/image" Target="../media/image606.jpeg"/><Relationship Id="rId361" Type="http://schemas.openxmlformats.org/officeDocument/2006/relationships/image" Target="../media/image709.jpeg"/><Relationship Id="rId196" Type="http://schemas.openxmlformats.org/officeDocument/2006/relationships/image" Target="../media/image623.jpeg"/><Relationship Id="rId16" Type="http://schemas.openxmlformats.org/officeDocument/2006/relationships/image" Target="../media/image16.jpg"/><Relationship Id="rId221" Type="http://schemas.openxmlformats.org/officeDocument/2006/relationships/image" Target="../media/image648.png"/><Relationship Id="rId263" Type="http://schemas.openxmlformats.org/officeDocument/2006/relationships/image" Target="../media/image686.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81.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616.jpeg"/><Relationship Id="rId186" Type="http://schemas.openxmlformats.org/officeDocument/2006/relationships/image" Target="../media/image182.jpeg"/><Relationship Id="rId351" Type="http://schemas.openxmlformats.org/officeDocument/2006/relationships/image" Target="../media/image699.jpeg"/><Relationship Id="rId372" Type="http://schemas.openxmlformats.org/officeDocument/2006/relationships/image" Target="../media/image720.jpeg"/><Relationship Id="rId393" Type="http://schemas.openxmlformats.org/officeDocument/2006/relationships/image" Target="../media/image741.jpeg"/><Relationship Id="rId211" Type="http://schemas.openxmlformats.org/officeDocument/2006/relationships/image" Target="../media/image638.jpeg"/><Relationship Id="rId232" Type="http://schemas.openxmlformats.org/officeDocument/2006/relationships/image" Target="../media/image655.jpeg"/><Relationship Id="rId253" Type="http://schemas.openxmlformats.org/officeDocument/2006/relationships/image" Target="../media/image676.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72.jpeg"/><Relationship Id="rId134" Type="http://schemas.openxmlformats.org/officeDocument/2006/relationships/image" Target="../media/image592.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24.jpeg"/><Relationship Id="rId341" Type="http://schemas.openxmlformats.org/officeDocument/2006/relationships/image" Target="../media/image336.jpg"/><Relationship Id="rId362" Type="http://schemas.openxmlformats.org/officeDocument/2006/relationships/image" Target="../media/image710.jpeg"/><Relationship Id="rId383" Type="http://schemas.openxmlformats.org/officeDocument/2006/relationships/image" Target="../media/image731.jpeg"/><Relationship Id="rId201" Type="http://schemas.openxmlformats.org/officeDocument/2006/relationships/image" Target="../media/image628.jpeg"/><Relationship Id="rId222" Type="http://schemas.openxmlformats.org/officeDocument/2006/relationships/image" Target="../media/image649.png"/><Relationship Id="rId243" Type="http://schemas.openxmlformats.org/officeDocument/2006/relationships/image" Target="../media/image666.jpeg"/><Relationship Id="rId264" Type="http://schemas.openxmlformats.org/officeDocument/2006/relationships/image" Target="../media/image687.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64.jpeg"/><Relationship Id="rId124" Type="http://schemas.openxmlformats.org/officeDocument/2006/relationships/image" Target="../media/image582.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00.jpeg"/><Relationship Id="rId166" Type="http://schemas.openxmlformats.org/officeDocument/2006/relationships/image" Target="../media/image617.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700.jpeg"/><Relationship Id="rId373" Type="http://schemas.openxmlformats.org/officeDocument/2006/relationships/image" Target="../media/image721.jpeg"/><Relationship Id="rId394" Type="http://schemas.openxmlformats.org/officeDocument/2006/relationships/image" Target="../media/image742.jpeg"/><Relationship Id="rId1" Type="http://schemas.openxmlformats.org/officeDocument/2006/relationships/image" Target="../media/image1.jpg"/><Relationship Id="rId212" Type="http://schemas.openxmlformats.org/officeDocument/2006/relationships/image" Target="../media/image639.jpeg"/><Relationship Id="rId233" Type="http://schemas.openxmlformats.org/officeDocument/2006/relationships/image" Target="../media/image656.jpeg"/><Relationship Id="rId254" Type="http://schemas.openxmlformats.org/officeDocument/2006/relationships/image" Target="../media/image677.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73.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93.png"/><Relationship Id="rId156" Type="http://schemas.openxmlformats.org/officeDocument/2006/relationships/image" Target="../media/image607.jpeg"/><Relationship Id="rId177" Type="http://schemas.openxmlformats.org/officeDocument/2006/relationships/image" Target="../media/image173.jpeg"/><Relationship Id="rId198" Type="http://schemas.openxmlformats.org/officeDocument/2006/relationships/image" Target="../media/image625.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711.jpeg"/><Relationship Id="rId384" Type="http://schemas.openxmlformats.org/officeDocument/2006/relationships/image" Target="../media/image732.jpeg"/><Relationship Id="rId202" Type="http://schemas.openxmlformats.org/officeDocument/2006/relationships/image" Target="../media/image629.jpeg"/><Relationship Id="rId223" Type="http://schemas.openxmlformats.org/officeDocument/2006/relationships/image" Target="../media/image650.png"/><Relationship Id="rId244" Type="http://schemas.openxmlformats.org/officeDocument/2006/relationships/image" Target="../media/image667.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88.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65.jpeg"/><Relationship Id="rId125" Type="http://schemas.openxmlformats.org/officeDocument/2006/relationships/image" Target="../media/image583.jpeg"/><Relationship Id="rId146" Type="http://schemas.openxmlformats.org/officeDocument/2006/relationships/image" Target="../media/image142.jpeg"/><Relationship Id="rId167" Type="http://schemas.openxmlformats.org/officeDocument/2006/relationships/image" Target="../media/image618.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701.jpeg"/><Relationship Id="rId374" Type="http://schemas.openxmlformats.org/officeDocument/2006/relationships/image" Target="../media/image722.jpeg"/><Relationship Id="rId395" Type="http://schemas.openxmlformats.org/officeDocument/2006/relationships/image" Target="../media/image743.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40.jpeg"/><Relationship Id="rId234" Type="http://schemas.openxmlformats.org/officeDocument/2006/relationships/image" Target="../media/image657.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78.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74.jpeg"/><Relationship Id="rId136" Type="http://schemas.openxmlformats.org/officeDocument/2006/relationships/image" Target="../media/image594.jpeg"/><Relationship Id="rId157" Type="http://schemas.openxmlformats.org/officeDocument/2006/relationships/image" Target="../media/image608.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91.jpeg"/><Relationship Id="rId364" Type="http://schemas.openxmlformats.org/officeDocument/2006/relationships/image" Target="../media/image712.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26.jpeg"/><Relationship Id="rId203" Type="http://schemas.openxmlformats.org/officeDocument/2006/relationships/image" Target="../media/image630.jpeg"/><Relationship Id="rId385" Type="http://schemas.openxmlformats.org/officeDocument/2006/relationships/image" Target="../media/image733.jpeg"/><Relationship Id="rId19" Type="http://schemas.openxmlformats.org/officeDocument/2006/relationships/image" Target="../media/image19.jpg"/><Relationship Id="rId224" Type="http://schemas.openxmlformats.org/officeDocument/2006/relationships/image" Target="../media/image651.png"/><Relationship Id="rId245" Type="http://schemas.openxmlformats.org/officeDocument/2006/relationships/image" Target="../media/image668.jpeg"/><Relationship Id="rId266" Type="http://schemas.openxmlformats.org/officeDocument/2006/relationships/image" Target="../media/image689.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84.jpeg"/><Relationship Id="rId147" Type="http://schemas.openxmlformats.org/officeDocument/2006/relationships/image" Target="../media/image601.jpeg"/><Relationship Id="rId168" Type="http://schemas.openxmlformats.org/officeDocument/2006/relationships/image" Target="../media/image619.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702.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723.jpeg"/><Relationship Id="rId396" Type="http://schemas.openxmlformats.org/officeDocument/2006/relationships/image" Target="../media/image744.png"/><Relationship Id="rId3" Type="http://schemas.openxmlformats.org/officeDocument/2006/relationships/image" Target="../media/image3.jpg"/><Relationship Id="rId214" Type="http://schemas.openxmlformats.org/officeDocument/2006/relationships/image" Target="../media/image641.png"/><Relationship Id="rId235" Type="http://schemas.openxmlformats.org/officeDocument/2006/relationships/image" Target="../media/image658.jpeg"/><Relationship Id="rId256" Type="http://schemas.openxmlformats.org/officeDocument/2006/relationships/image" Target="../media/image679.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75.jpeg"/><Relationship Id="rId137" Type="http://schemas.openxmlformats.org/officeDocument/2006/relationships/image" Target="../media/image595.jpeg"/><Relationship Id="rId158" Type="http://schemas.openxmlformats.org/officeDocument/2006/relationships/image" Target="../media/image609.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92.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713.jpeg"/><Relationship Id="rId386" Type="http://schemas.openxmlformats.org/officeDocument/2006/relationships/image" Target="../media/image734.jpeg"/><Relationship Id="rId190" Type="http://schemas.openxmlformats.org/officeDocument/2006/relationships/image" Target="../media/image186.png"/><Relationship Id="rId204" Type="http://schemas.openxmlformats.org/officeDocument/2006/relationships/image" Target="../media/image631.jpeg"/><Relationship Id="rId225" Type="http://schemas.openxmlformats.org/officeDocument/2006/relationships/image" Target="../media/image652.jpeg"/><Relationship Id="rId246" Type="http://schemas.openxmlformats.org/officeDocument/2006/relationships/image" Target="../media/image669.jpeg"/><Relationship Id="rId267" Type="http://schemas.openxmlformats.org/officeDocument/2006/relationships/image" Target="../media/image690.jpeg"/><Relationship Id="rId288" Type="http://schemas.openxmlformats.org/officeDocument/2006/relationships/image" Target="../media/image283.jpg"/><Relationship Id="rId106" Type="http://schemas.openxmlformats.org/officeDocument/2006/relationships/image" Target="../media/image566.jpeg"/><Relationship Id="rId127" Type="http://schemas.openxmlformats.org/officeDocument/2006/relationships/image" Target="../media/image585.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620.jpeg"/><Relationship Id="rId334" Type="http://schemas.openxmlformats.org/officeDocument/2006/relationships/image" Target="../media/image329.jpeg"/><Relationship Id="rId355" Type="http://schemas.openxmlformats.org/officeDocument/2006/relationships/image" Target="../media/image703.jpeg"/><Relationship Id="rId376" Type="http://schemas.openxmlformats.org/officeDocument/2006/relationships/image" Target="../media/image724.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42.jpeg"/><Relationship Id="rId236" Type="http://schemas.openxmlformats.org/officeDocument/2006/relationships/image" Target="../media/image659.jpeg"/><Relationship Id="rId257" Type="http://schemas.openxmlformats.org/officeDocument/2006/relationships/image" Target="../media/image680.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96.jpeg"/><Relationship Id="rId345" Type="http://schemas.openxmlformats.org/officeDocument/2006/relationships/image" Target="../media/image693.jpeg"/><Relationship Id="rId387" Type="http://schemas.openxmlformats.org/officeDocument/2006/relationships/image" Target="../media/image735.jpeg"/><Relationship Id="rId191" Type="http://schemas.openxmlformats.org/officeDocument/2006/relationships/image" Target="../media/image187.png"/><Relationship Id="rId205" Type="http://schemas.openxmlformats.org/officeDocument/2006/relationships/image" Target="../media/image632.jpeg"/><Relationship Id="rId247" Type="http://schemas.openxmlformats.org/officeDocument/2006/relationships/image" Target="../media/image670.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02.jpeg"/><Relationship Id="rId314" Type="http://schemas.openxmlformats.org/officeDocument/2006/relationships/image" Target="../media/image309.jpg"/><Relationship Id="rId356" Type="http://schemas.openxmlformats.org/officeDocument/2006/relationships/image" Target="../media/image704.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611.png"/><Relationship Id="rId216" Type="http://schemas.openxmlformats.org/officeDocument/2006/relationships/image" Target="../media/image643.jpeg"/><Relationship Id="rId258" Type="http://schemas.openxmlformats.org/officeDocument/2006/relationships/image" Target="../media/image681.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77.jpeg"/><Relationship Id="rId325" Type="http://schemas.openxmlformats.org/officeDocument/2006/relationships/image" Target="../media/image320.jpg"/><Relationship Id="rId367" Type="http://schemas.openxmlformats.org/officeDocument/2006/relationships/image" Target="../media/image715.jpeg"/><Relationship Id="rId171" Type="http://schemas.openxmlformats.org/officeDocument/2006/relationships/image" Target="../media/image622.jpeg"/><Relationship Id="rId227" Type="http://schemas.openxmlformats.org/officeDocument/2006/relationships/image" Target="../media/image654.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87.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26.jpeg"/><Relationship Id="rId403" Type="http://schemas.openxmlformats.org/officeDocument/2006/relationships/image" Target="../media/image745.jpeg"/><Relationship Id="rId6" Type="http://schemas.openxmlformats.org/officeDocument/2006/relationships/image" Target="../media/image5.jpg"/><Relationship Id="rId238" Type="http://schemas.openxmlformats.org/officeDocument/2006/relationships/image" Target="../media/image661.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95.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03.jpeg"/><Relationship Id="rId389" Type="http://schemas.openxmlformats.org/officeDocument/2006/relationships/image" Target="../media/image737.jpeg"/><Relationship Id="rId193" Type="http://schemas.openxmlformats.org/officeDocument/2006/relationships/image" Target="../media/image189.png"/><Relationship Id="rId207" Type="http://schemas.openxmlformats.org/officeDocument/2006/relationships/image" Target="../media/image634.jpeg"/><Relationship Id="rId249" Type="http://schemas.openxmlformats.org/officeDocument/2006/relationships/image" Target="../media/image672.jpeg"/><Relationship Id="rId13" Type="http://schemas.openxmlformats.org/officeDocument/2006/relationships/image" Target="../media/image13.jpg"/><Relationship Id="rId109" Type="http://schemas.openxmlformats.org/officeDocument/2006/relationships/image" Target="../media/image568.jpeg"/><Relationship Id="rId260" Type="http://schemas.openxmlformats.org/officeDocument/2006/relationships/image" Target="../media/image683.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79.jpeg"/><Relationship Id="rId358" Type="http://schemas.openxmlformats.org/officeDocument/2006/relationships/image" Target="../media/image706.png"/><Relationship Id="rId162" Type="http://schemas.openxmlformats.org/officeDocument/2006/relationships/image" Target="../media/image613.png"/><Relationship Id="rId218" Type="http://schemas.openxmlformats.org/officeDocument/2006/relationships/image" Target="../media/image645.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89.jpeg"/><Relationship Id="rId327" Type="http://schemas.openxmlformats.org/officeDocument/2006/relationships/image" Target="../media/image322.jpg"/><Relationship Id="rId369" Type="http://schemas.openxmlformats.org/officeDocument/2006/relationships/image" Target="../media/image717.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28.jpeg"/><Relationship Id="rId240" Type="http://schemas.openxmlformats.org/officeDocument/2006/relationships/image" Target="../media/image663.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61.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39.jpeg"/><Relationship Id="rId251" Type="http://schemas.openxmlformats.org/officeDocument/2006/relationships/image" Target="../media/image674.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97.jpeg"/><Relationship Id="rId88" Type="http://schemas.openxmlformats.org/officeDocument/2006/relationships/image" Target="../media/image88.jpg"/><Relationship Id="rId111" Type="http://schemas.openxmlformats.org/officeDocument/2006/relationships/image" Target="../media/image570.jpeg"/><Relationship Id="rId153" Type="http://schemas.openxmlformats.org/officeDocument/2006/relationships/image" Target="../media/image605.png"/><Relationship Id="rId195" Type="http://schemas.openxmlformats.org/officeDocument/2006/relationships/image" Target="../media/image191.png"/><Relationship Id="rId209" Type="http://schemas.openxmlformats.org/officeDocument/2006/relationships/image" Target="../media/image636.jpeg"/><Relationship Id="rId360" Type="http://schemas.openxmlformats.org/officeDocument/2006/relationships/image" Target="../media/image708.png"/><Relationship Id="rId220" Type="http://schemas.openxmlformats.org/officeDocument/2006/relationships/image" Target="../media/image647.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85.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615.jpeg"/><Relationship Id="rId371" Type="http://schemas.openxmlformats.org/officeDocument/2006/relationships/image" Target="../media/image719.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91.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27.jpeg"/><Relationship Id="rId382" Type="http://schemas.openxmlformats.org/officeDocument/2006/relationships/image" Target="../media/image730.jpeg"/><Relationship Id="rId242" Type="http://schemas.openxmlformats.org/officeDocument/2006/relationships/image" Target="../media/image665.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63.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72.png"/><Relationship Id="rId21" Type="http://schemas.openxmlformats.org/officeDocument/2006/relationships/image" Target="../media/image767.jpeg"/><Relationship Id="rId42" Type="http://schemas.openxmlformats.org/officeDocument/2006/relationships/image" Target="../media/image788.jpeg"/><Relationship Id="rId47" Type="http://schemas.openxmlformats.org/officeDocument/2006/relationships/image" Target="../media/image793.jpeg"/><Relationship Id="rId63" Type="http://schemas.openxmlformats.org/officeDocument/2006/relationships/image" Target="../media/image809.jpeg"/><Relationship Id="rId68" Type="http://schemas.openxmlformats.org/officeDocument/2006/relationships/image" Target="../media/image814.jpeg"/><Relationship Id="rId16" Type="http://schemas.openxmlformats.org/officeDocument/2006/relationships/image" Target="../media/image762.jpeg"/><Relationship Id="rId11" Type="http://schemas.openxmlformats.org/officeDocument/2006/relationships/image" Target="../media/image757.jpeg"/><Relationship Id="rId32" Type="http://schemas.openxmlformats.org/officeDocument/2006/relationships/image" Target="../media/image778.jpeg"/><Relationship Id="rId37" Type="http://schemas.openxmlformats.org/officeDocument/2006/relationships/image" Target="../media/image783.jpeg"/><Relationship Id="rId53" Type="http://schemas.openxmlformats.org/officeDocument/2006/relationships/image" Target="../media/image799.jpeg"/><Relationship Id="rId58" Type="http://schemas.openxmlformats.org/officeDocument/2006/relationships/image" Target="../media/image804.png"/><Relationship Id="rId74" Type="http://schemas.openxmlformats.org/officeDocument/2006/relationships/image" Target="../media/image820.jpeg"/><Relationship Id="rId79" Type="http://schemas.openxmlformats.org/officeDocument/2006/relationships/image" Target="../media/image825.jpeg"/><Relationship Id="rId5" Type="http://schemas.openxmlformats.org/officeDocument/2006/relationships/image" Target="../media/image751.jpeg"/><Relationship Id="rId61" Type="http://schemas.openxmlformats.org/officeDocument/2006/relationships/image" Target="../media/image807.jpeg"/><Relationship Id="rId19" Type="http://schemas.openxmlformats.org/officeDocument/2006/relationships/image" Target="../media/image765.jpeg"/><Relationship Id="rId14" Type="http://schemas.openxmlformats.org/officeDocument/2006/relationships/image" Target="../media/image760.jpeg"/><Relationship Id="rId22" Type="http://schemas.openxmlformats.org/officeDocument/2006/relationships/image" Target="../media/image768.jpeg"/><Relationship Id="rId27" Type="http://schemas.openxmlformats.org/officeDocument/2006/relationships/image" Target="../media/image773.png"/><Relationship Id="rId30" Type="http://schemas.openxmlformats.org/officeDocument/2006/relationships/image" Target="../media/image776.jpeg"/><Relationship Id="rId35" Type="http://schemas.openxmlformats.org/officeDocument/2006/relationships/image" Target="../media/image781.png"/><Relationship Id="rId43" Type="http://schemas.openxmlformats.org/officeDocument/2006/relationships/image" Target="../media/image789.jpeg"/><Relationship Id="rId48" Type="http://schemas.openxmlformats.org/officeDocument/2006/relationships/image" Target="../media/image794.jpeg"/><Relationship Id="rId56" Type="http://schemas.openxmlformats.org/officeDocument/2006/relationships/image" Target="../media/image802.jpeg"/><Relationship Id="rId64" Type="http://schemas.openxmlformats.org/officeDocument/2006/relationships/image" Target="../media/image810.jpeg"/><Relationship Id="rId69" Type="http://schemas.openxmlformats.org/officeDocument/2006/relationships/image" Target="../media/image815.jpeg"/><Relationship Id="rId77" Type="http://schemas.openxmlformats.org/officeDocument/2006/relationships/image" Target="../media/image823.jpeg"/><Relationship Id="rId8" Type="http://schemas.openxmlformats.org/officeDocument/2006/relationships/image" Target="../media/image754.jpeg"/><Relationship Id="rId51" Type="http://schemas.openxmlformats.org/officeDocument/2006/relationships/image" Target="../media/image797.jpeg"/><Relationship Id="rId72" Type="http://schemas.openxmlformats.org/officeDocument/2006/relationships/image" Target="../media/image818.jpeg"/><Relationship Id="rId80" Type="http://schemas.openxmlformats.org/officeDocument/2006/relationships/image" Target="../media/image826.jpeg"/><Relationship Id="rId3" Type="http://schemas.openxmlformats.org/officeDocument/2006/relationships/image" Target="../media/image749.jpeg"/><Relationship Id="rId12" Type="http://schemas.openxmlformats.org/officeDocument/2006/relationships/image" Target="../media/image758.jpeg"/><Relationship Id="rId17" Type="http://schemas.openxmlformats.org/officeDocument/2006/relationships/image" Target="../media/image763.jpeg"/><Relationship Id="rId25" Type="http://schemas.openxmlformats.org/officeDocument/2006/relationships/image" Target="../media/image771.png"/><Relationship Id="rId33" Type="http://schemas.openxmlformats.org/officeDocument/2006/relationships/image" Target="../media/image779.png"/><Relationship Id="rId38" Type="http://schemas.openxmlformats.org/officeDocument/2006/relationships/image" Target="../media/image784.jpeg"/><Relationship Id="rId46" Type="http://schemas.openxmlformats.org/officeDocument/2006/relationships/image" Target="../media/image792.jpeg"/><Relationship Id="rId59" Type="http://schemas.openxmlformats.org/officeDocument/2006/relationships/image" Target="../media/image805.jpeg"/><Relationship Id="rId67" Type="http://schemas.openxmlformats.org/officeDocument/2006/relationships/image" Target="../media/image813.jpeg"/><Relationship Id="rId20" Type="http://schemas.openxmlformats.org/officeDocument/2006/relationships/image" Target="../media/image766.png"/><Relationship Id="rId41" Type="http://schemas.openxmlformats.org/officeDocument/2006/relationships/image" Target="../media/image787.jpeg"/><Relationship Id="rId54" Type="http://schemas.openxmlformats.org/officeDocument/2006/relationships/image" Target="../media/image800.jpeg"/><Relationship Id="rId62" Type="http://schemas.openxmlformats.org/officeDocument/2006/relationships/image" Target="../media/image808.jpeg"/><Relationship Id="rId70" Type="http://schemas.openxmlformats.org/officeDocument/2006/relationships/image" Target="../media/image816.jpeg"/><Relationship Id="rId75" Type="http://schemas.openxmlformats.org/officeDocument/2006/relationships/image" Target="../media/image821.png"/><Relationship Id="rId1" Type="http://schemas.openxmlformats.org/officeDocument/2006/relationships/image" Target="../media/image747.jpeg"/><Relationship Id="rId6" Type="http://schemas.openxmlformats.org/officeDocument/2006/relationships/image" Target="../media/image752.jpeg"/><Relationship Id="rId15" Type="http://schemas.openxmlformats.org/officeDocument/2006/relationships/image" Target="../media/image761.jpeg"/><Relationship Id="rId23" Type="http://schemas.openxmlformats.org/officeDocument/2006/relationships/image" Target="../media/image769.png"/><Relationship Id="rId28" Type="http://schemas.openxmlformats.org/officeDocument/2006/relationships/image" Target="../media/image774.jpeg"/><Relationship Id="rId36" Type="http://schemas.openxmlformats.org/officeDocument/2006/relationships/image" Target="../media/image782.jpeg"/><Relationship Id="rId49" Type="http://schemas.openxmlformats.org/officeDocument/2006/relationships/image" Target="../media/image795.jpeg"/><Relationship Id="rId57" Type="http://schemas.openxmlformats.org/officeDocument/2006/relationships/image" Target="../media/image803.jpeg"/><Relationship Id="rId10" Type="http://schemas.openxmlformats.org/officeDocument/2006/relationships/image" Target="../media/image756.jpeg"/><Relationship Id="rId31" Type="http://schemas.openxmlformats.org/officeDocument/2006/relationships/image" Target="../media/image777.jpeg"/><Relationship Id="rId44" Type="http://schemas.openxmlformats.org/officeDocument/2006/relationships/image" Target="../media/image790.jpeg"/><Relationship Id="rId52" Type="http://schemas.openxmlformats.org/officeDocument/2006/relationships/image" Target="../media/image798.jpeg"/><Relationship Id="rId60" Type="http://schemas.openxmlformats.org/officeDocument/2006/relationships/image" Target="../media/image806.jpeg"/><Relationship Id="rId65" Type="http://schemas.openxmlformats.org/officeDocument/2006/relationships/image" Target="../media/image811.jpeg"/><Relationship Id="rId73" Type="http://schemas.openxmlformats.org/officeDocument/2006/relationships/image" Target="../media/image819.jpeg"/><Relationship Id="rId78" Type="http://schemas.openxmlformats.org/officeDocument/2006/relationships/image" Target="../media/image824.jpeg"/><Relationship Id="rId81" Type="http://schemas.openxmlformats.org/officeDocument/2006/relationships/image" Target="../media/image827.jpeg"/><Relationship Id="rId4" Type="http://schemas.openxmlformats.org/officeDocument/2006/relationships/image" Target="../media/image750.jpeg"/><Relationship Id="rId9" Type="http://schemas.openxmlformats.org/officeDocument/2006/relationships/image" Target="../media/image755.jpeg"/><Relationship Id="rId13" Type="http://schemas.openxmlformats.org/officeDocument/2006/relationships/image" Target="../media/image759.jpeg"/><Relationship Id="rId18" Type="http://schemas.openxmlformats.org/officeDocument/2006/relationships/image" Target="../media/image764.jpeg"/><Relationship Id="rId39" Type="http://schemas.openxmlformats.org/officeDocument/2006/relationships/image" Target="../media/image785.jpeg"/><Relationship Id="rId34" Type="http://schemas.openxmlformats.org/officeDocument/2006/relationships/image" Target="../media/image780.jpeg"/><Relationship Id="rId50" Type="http://schemas.openxmlformats.org/officeDocument/2006/relationships/image" Target="../media/image796.jpeg"/><Relationship Id="rId55" Type="http://schemas.openxmlformats.org/officeDocument/2006/relationships/image" Target="../media/image801.jpeg"/><Relationship Id="rId76" Type="http://schemas.openxmlformats.org/officeDocument/2006/relationships/image" Target="../media/image822.jpeg"/><Relationship Id="rId7" Type="http://schemas.openxmlformats.org/officeDocument/2006/relationships/image" Target="../media/image753.jpeg"/><Relationship Id="rId71" Type="http://schemas.openxmlformats.org/officeDocument/2006/relationships/image" Target="../media/image817.jpeg"/><Relationship Id="rId2" Type="http://schemas.openxmlformats.org/officeDocument/2006/relationships/image" Target="../media/image748.jpeg"/><Relationship Id="rId29" Type="http://schemas.openxmlformats.org/officeDocument/2006/relationships/image" Target="../media/image775.jpeg"/><Relationship Id="rId24" Type="http://schemas.openxmlformats.org/officeDocument/2006/relationships/image" Target="../media/image770.png"/><Relationship Id="rId40" Type="http://schemas.openxmlformats.org/officeDocument/2006/relationships/image" Target="../media/image786.jpeg"/><Relationship Id="rId45" Type="http://schemas.openxmlformats.org/officeDocument/2006/relationships/image" Target="../media/image791.jpeg"/><Relationship Id="rId66" Type="http://schemas.openxmlformats.org/officeDocument/2006/relationships/image" Target="../media/image812.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799</xdr:row>
      <xdr:rowOff>19801</xdr:rowOff>
    </xdr:from>
    <xdr:to>
      <xdr:col>1</xdr:col>
      <xdr:colOff>655485</xdr:colOff>
      <xdr:row>800</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792</xdr:row>
      <xdr:rowOff>1</xdr:rowOff>
    </xdr:from>
    <xdr:to>
      <xdr:col>1</xdr:col>
      <xdr:colOff>600860</xdr:colOff>
      <xdr:row>793</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800</xdr:row>
      <xdr:rowOff>72365</xdr:rowOff>
    </xdr:from>
    <xdr:to>
      <xdr:col>1</xdr:col>
      <xdr:colOff>627701</xdr:colOff>
      <xdr:row>800</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801</xdr:row>
      <xdr:rowOff>72978</xdr:rowOff>
    </xdr:from>
    <xdr:to>
      <xdr:col>1</xdr:col>
      <xdr:colOff>621269</xdr:colOff>
      <xdr:row>801</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794</xdr:row>
      <xdr:rowOff>50293</xdr:rowOff>
    </xdr:from>
    <xdr:to>
      <xdr:col>1</xdr:col>
      <xdr:colOff>568391</xdr:colOff>
      <xdr:row>794</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795</xdr:row>
      <xdr:rowOff>69634</xdr:rowOff>
    </xdr:from>
    <xdr:to>
      <xdr:col>1</xdr:col>
      <xdr:colOff>663222</xdr:colOff>
      <xdr:row>795</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796</xdr:row>
      <xdr:rowOff>28221</xdr:rowOff>
    </xdr:from>
    <xdr:to>
      <xdr:col>1</xdr:col>
      <xdr:colOff>620887</xdr:colOff>
      <xdr:row>796</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797</xdr:row>
      <xdr:rowOff>83438</xdr:rowOff>
    </xdr:from>
    <xdr:to>
      <xdr:col>1</xdr:col>
      <xdr:colOff>663222</xdr:colOff>
      <xdr:row>797</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813</xdr:row>
      <xdr:rowOff>33868</xdr:rowOff>
    </xdr:from>
    <xdr:to>
      <xdr:col>1</xdr:col>
      <xdr:colOff>762000</xdr:colOff>
      <xdr:row>814</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814</xdr:row>
      <xdr:rowOff>33866</xdr:rowOff>
    </xdr:from>
    <xdr:to>
      <xdr:col>1</xdr:col>
      <xdr:colOff>694266</xdr:colOff>
      <xdr:row>814</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815</xdr:row>
      <xdr:rowOff>16933</xdr:rowOff>
    </xdr:from>
    <xdr:to>
      <xdr:col>1</xdr:col>
      <xdr:colOff>660400</xdr:colOff>
      <xdr:row>816</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816</xdr:row>
      <xdr:rowOff>0</xdr:rowOff>
    </xdr:from>
    <xdr:to>
      <xdr:col>1</xdr:col>
      <xdr:colOff>609597</xdr:colOff>
      <xdr:row>817</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818</xdr:row>
      <xdr:rowOff>16933</xdr:rowOff>
    </xdr:from>
    <xdr:to>
      <xdr:col>1</xdr:col>
      <xdr:colOff>643466</xdr:colOff>
      <xdr:row>819</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818</xdr:row>
      <xdr:rowOff>643466</xdr:rowOff>
    </xdr:from>
    <xdr:to>
      <xdr:col>1</xdr:col>
      <xdr:colOff>660399</xdr:colOff>
      <xdr:row>819</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820</xdr:row>
      <xdr:rowOff>21165</xdr:rowOff>
    </xdr:from>
    <xdr:to>
      <xdr:col>1</xdr:col>
      <xdr:colOff>626533</xdr:colOff>
      <xdr:row>820</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821</xdr:row>
      <xdr:rowOff>33867</xdr:rowOff>
    </xdr:from>
    <xdr:to>
      <xdr:col>1</xdr:col>
      <xdr:colOff>597123</xdr:colOff>
      <xdr:row>822</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822</xdr:row>
      <xdr:rowOff>16933</xdr:rowOff>
    </xdr:from>
    <xdr:to>
      <xdr:col>1</xdr:col>
      <xdr:colOff>630990</xdr:colOff>
      <xdr:row>822</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823</xdr:row>
      <xdr:rowOff>33867</xdr:rowOff>
    </xdr:from>
    <xdr:to>
      <xdr:col>1</xdr:col>
      <xdr:colOff>672077</xdr:colOff>
      <xdr:row>824</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824</xdr:row>
      <xdr:rowOff>16933</xdr:rowOff>
    </xdr:from>
    <xdr:to>
      <xdr:col>1</xdr:col>
      <xdr:colOff>672077</xdr:colOff>
      <xdr:row>824</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825</xdr:row>
      <xdr:rowOff>16933</xdr:rowOff>
    </xdr:from>
    <xdr:to>
      <xdr:col>1</xdr:col>
      <xdr:colOff>689010</xdr:colOff>
      <xdr:row>825</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826</xdr:row>
      <xdr:rowOff>16934</xdr:rowOff>
    </xdr:from>
    <xdr:to>
      <xdr:col>1</xdr:col>
      <xdr:colOff>660401</xdr:colOff>
      <xdr:row>826</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827</xdr:row>
      <xdr:rowOff>19690</xdr:rowOff>
    </xdr:from>
    <xdr:to>
      <xdr:col>1</xdr:col>
      <xdr:colOff>609600</xdr:colOff>
      <xdr:row>827</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828</xdr:row>
      <xdr:rowOff>36623</xdr:rowOff>
    </xdr:from>
    <xdr:to>
      <xdr:col>1</xdr:col>
      <xdr:colOff>626533</xdr:colOff>
      <xdr:row>828</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829</xdr:row>
      <xdr:rowOff>19689</xdr:rowOff>
    </xdr:from>
    <xdr:to>
      <xdr:col>1</xdr:col>
      <xdr:colOff>626533</xdr:colOff>
      <xdr:row>829</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830</xdr:row>
      <xdr:rowOff>30890</xdr:rowOff>
    </xdr:from>
    <xdr:to>
      <xdr:col>1</xdr:col>
      <xdr:colOff>648669</xdr:colOff>
      <xdr:row>830</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831</xdr:row>
      <xdr:rowOff>41868</xdr:rowOff>
    </xdr:from>
    <xdr:to>
      <xdr:col>1</xdr:col>
      <xdr:colOff>698722</xdr:colOff>
      <xdr:row>831</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832</xdr:row>
      <xdr:rowOff>33867</xdr:rowOff>
    </xdr:from>
    <xdr:to>
      <xdr:col>1</xdr:col>
      <xdr:colOff>730181</xdr:colOff>
      <xdr:row>833</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833</xdr:row>
      <xdr:rowOff>12934</xdr:rowOff>
    </xdr:from>
    <xdr:to>
      <xdr:col>1</xdr:col>
      <xdr:colOff>694267</xdr:colOff>
      <xdr:row>833</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834</xdr:row>
      <xdr:rowOff>22889</xdr:rowOff>
    </xdr:from>
    <xdr:to>
      <xdr:col>1</xdr:col>
      <xdr:colOff>704223</xdr:colOff>
      <xdr:row>834</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835</xdr:row>
      <xdr:rowOff>51824</xdr:rowOff>
    </xdr:from>
    <xdr:to>
      <xdr:col>1</xdr:col>
      <xdr:colOff>724133</xdr:colOff>
      <xdr:row>835</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836</xdr:row>
      <xdr:rowOff>16934</xdr:rowOff>
    </xdr:from>
    <xdr:to>
      <xdr:col>1</xdr:col>
      <xdr:colOff>660400</xdr:colOff>
      <xdr:row>837</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837</xdr:row>
      <xdr:rowOff>33866</xdr:rowOff>
    </xdr:from>
    <xdr:to>
      <xdr:col>1</xdr:col>
      <xdr:colOff>660401</xdr:colOff>
      <xdr:row>838</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838</xdr:row>
      <xdr:rowOff>50800</xdr:rowOff>
    </xdr:from>
    <xdr:to>
      <xdr:col>1</xdr:col>
      <xdr:colOff>626534</xdr:colOff>
      <xdr:row>839</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839</xdr:row>
      <xdr:rowOff>33867</xdr:rowOff>
    </xdr:from>
    <xdr:to>
      <xdr:col>1</xdr:col>
      <xdr:colOff>626534</xdr:colOff>
      <xdr:row>839</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840</xdr:row>
      <xdr:rowOff>10764</xdr:rowOff>
    </xdr:from>
    <xdr:to>
      <xdr:col>1</xdr:col>
      <xdr:colOff>659961</xdr:colOff>
      <xdr:row>840</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841</xdr:row>
      <xdr:rowOff>56696</xdr:rowOff>
    </xdr:from>
    <xdr:to>
      <xdr:col>1</xdr:col>
      <xdr:colOff>623661</xdr:colOff>
      <xdr:row>841</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843</xdr:row>
      <xdr:rowOff>21525</xdr:rowOff>
    </xdr:from>
    <xdr:to>
      <xdr:col>1</xdr:col>
      <xdr:colOff>656525</xdr:colOff>
      <xdr:row>844</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844</xdr:row>
      <xdr:rowOff>21524</xdr:rowOff>
    </xdr:from>
    <xdr:to>
      <xdr:col>1</xdr:col>
      <xdr:colOff>635000</xdr:colOff>
      <xdr:row>844</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845</xdr:row>
      <xdr:rowOff>43052</xdr:rowOff>
    </xdr:from>
    <xdr:to>
      <xdr:col>1</xdr:col>
      <xdr:colOff>602713</xdr:colOff>
      <xdr:row>845</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847</xdr:row>
      <xdr:rowOff>27912</xdr:rowOff>
    </xdr:from>
    <xdr:to>
      <xdr:col>1</xdr:col>
      <xdr:colOff>655932</xdr:colOff>
      <xdr:row>847</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848</xdr:row>
      <xdr:rowOff>27912</xdr:rowOff>
    </xdr:from>
    <xdr:to>
      <xdr:col>1</xdr:col>
      <xdr:colOff>655932</xdr:colOff>
      <xdr:row>848</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850</xdr:row>
      <xdr:rowOff>79084</xdr:rowOff>
    </xdr:from>
    <xdr:to>
      <xdr:col>1</xdr:col>
      <xdr:colOff>721490</xdr:colOff>
      <xdr:row>850</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851</xdr:row>
      <xdr:rowOff>64547</xdr:rowOff>
    </xdr:from>
    <xdr:to>
      <xdr:col>1</xdr:col>
      <xdr:colOff>683845</xdr:colOff>
      <xdr:row>851</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852</xdr:row>
      <xdr:rowOff>13956</xdr:rowOff>
    </xdr:from>
    <xdr:to>
      <xdr:col>1</xdr:col>
      <xdr:colOff>727707</xdr:colOff>
      <xdr:row>852</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853</xdr:row>
      <xdr:rowOff>41868</xdr:rowOff>
    </xdr:from>
    <xdr:to>
      <xdr:col>1</xdr:col>
      <xdr:colOff>669890</xdr:colOff>
      <xdr:row>854</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854</xdr:row>
      <xdr:rowOff>47272</xdr:rowOff>
    </xdr:from>
    <xdr:to>
      <xdr:col>1</xdr:col>
      <xdr:colOff>640725</xdr:colOff>
      <xdr:row>854</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855</xdr:row>
      <xdr:rowOff>13956</xdr:rowOff>
    </xdr:from>
    <xdr:to>
      <xdr:col>1</xdr:col>
      <xdr:colOff>686448</xdr:colOff>
      <xdr:row>855</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856</xdr:row>
      <xdr:rowOff>12840</xdr:rowOff>
    </xdr:from>
    <xdr:to>
      <xdr:col>1</xdr:col>
      <xdr:colOff>713243</xdr:colOff>
      <xdr:row>856</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857</xdr:row>
      <xdr:rowOff>27912</xdr:rowOff>
    </xdr:from>
    <xdr:to>
      <xdr:col>1</xdr:col>
      <xdr:colOff>725714</xdr:colOff>
      <xdr:row>857</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858</xdr:row>
      <xdr:rowOff>42496</xdr:rowOff>
    </xdr:from>
    <xdr:to>
      <xdr:col>1</xdr:col>
      <xdr:colOff>697802</xdr:colOff>
      <xdr:row>858</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849</xdr:row>
      <xdr:rowOff>32564</xdr:rowOff>
    </xdr:from>
    <xdr:to>
      <xdr:col>1</xdr:col>
      <xdr:colOff>693578</xdr:colOff>
      <xdr:row>849</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36072</xdr:rowOff>
    </xdr:from>
    <xdr:to>
      <xdr:col>1</xdr:col>
      <xdr:colOff>779076</xdr:colOff>
      <xdr:row>703</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6618" y="491081572"/>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23373</xdr:rowOff>
    </xdr:from>
    <xdr:to>
      <xdr:col>1</xdr:col>
      <xdr:colOff>674701</xdr:colOff>
      <xdr:row>723</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4601" y="505038873"/>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37034</xdr:rowOff>
    </xdr:from>
    <xdr:to>
      <xdr:col>1</xdr:col>
      <xdr:colOff>679027</xdr:colOff>
      <xdr:row>726</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6244" y="506449534"/>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802</xdr:row>
      <xdr:rowOff>53361</xdr:rowOff>
    </xdr:from>
    <xdr:to>
      <xdr:col>1</xdr:col>
      <xdr:colOff>608319</xdr:colOff>
      <xdr:row>802</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803</xdr:row>
      <xdr:rowOff>42689</xdr:rowOff>
    </xdr:from>
    <xdr:to>
      <xdr:col>1</xdr:col>
      <xdr:colOff>586975</xdr:colOff>
      <xdr:row>803</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804</xdr:row>
      <xdr:rowOff>32016</xdr:rowOff>
    </xdr:from>
    <xdr:to>
      <xdr:col>1</xdr:col>
      <xdr:colOff>651008</xdr:colOff>
      <xdr:row>805</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805</xdr:row>
      <xdr:rowOff>53361</xdr:rowOff>
    </xdr:from>
    <xdr:to>
      <xdr:col>1</xdr:col>
      <xdr:colOff>614037</xdr:colOff>
      <xdr:row>805</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806</xdr:row>
      <xdr:rowOff>32016</xdr:rowOff>
    </xdr:from>
    <xdr:to>
      <xdr:col>1</xdr:col>
      <xdr:colOff>693485</xdr:colOff>
      <xdr:row>806</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807</xdr:row>
      <xdr:rowOff>21344</xdr:rowOff>
    </xdr:from>
    <xdr:to>
      <xdr:col>1</xdr:col>
      <xdr:colOff>714828</xdr:colOff>
      <xdr:row>807</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808</xdr:row>
      <xdr:rowOff>42688</xdr:rowOff>
    </xdr:from>
    <xdr:to>
      <xdr:col>1</xdr:col>
      <xdr:colOff>745046</xdr:colOff>
      <xdr:row>808</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809</xdr:row>
      <xdr:rowOff>53362</xdr:rowOff>
    </xdr:from>
    <xdr:to>
      <xdr:col>1</xdr:col>
      <xdr:colOff>702357</xdr:colOff>
      <xdr:row>810</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810</xdr:row>
      <xdr:rowOff>53362</xdr:rowOff>
    </xdr:from>
    <xdr:to>
      <xdr:col>1</xdr:col>
      <xdr:colOff>693697</xdr:colOff>
      <xdr:row>811</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811</xdr:row>
      <xdr:rowOff>32018</xdr:rowOff>
    </xdr:from>
    <xdr:to>
      <xdr:col>1</xdr:col>
      <xdr:colOff>655391</xdr:colOff>
      <xdr:row>811</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812</xdr:row>
      <xdr:rowOff>21345</xdr:rowOff>
    </xdr:from>
    <xdr:to>
      <xdr:col>1</xdr:col>
      <xdr:colOff>655391</xdr:colOff>
      <xdr:row>812</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798</xdr:row>
      <xdr:rowOff>49924</xdr:rowOff>
    </xdr:from>
    <xdr:to>
      <xdr:col>1</xdr:col>
      <xdr:colOff>618992</xdr:colOff>
      <xdr:row>798</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842</xdr:row>
      <xdr:rowOff>74706</xdr:rowOff>
    </xdr:from>
    <xdr:to>
      <xdr:col>1</xdr:col>
      <xdr:colOff>629664</xdr:colOff>
      <xdr:row>842</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846</xdr:row>
      <xdr:rowOff>64033</xdr:rowOff>
    </xdr:from>
    <xdr:to>
      <xdr:col>1</xdr:col>
      <xdr:colOff>628020</xdr:colOff>
      <xdr:row>846</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193410</xdr:colOff>
      <xdr:row>862</xdr:row>
      <xdr:rowOff>43997</xdr:rowOff>
    </xdr:from>
    <xdr:to>
      <xdr:col>1</xdr:col>
      <xdr:colOff>684334</xdr:colOff>
      <xdr:row>862</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51901" y="599747582"/>
          <a:ext cx="490924" cy="642877"/>
        </a:xfrm>
        <a:prstGeom prst="rect">
          <a:avLst/>
        </a:prstGeom>
      </xdr:spPr>
    </xdr:pic>
    <xdr:clientData/>
  </xdr:twoCellAnchor>
  <xdr:twoCellAnchor editAs="oneCell">
    <xdr:from>
      <xdr:col>1</xdr:col>
      <xdr:colOff>160084</xdr:colOff>
      <xdr:row>863</xdr:row>
      <xdr:rowOff>21344</xdr:rowOff>
    </xdr:from>
    <xdr:to>
      <xdr:col>1</xdr:col>
      <xdr:colOff>651008</xdr:colOff>
      <xdr:row>863</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864</xdr:row>
      <xdr:rowOff>42689</xdr:rowOff>
    </xdr:from>
    <xdr:to>
      <xdr:col>1</xdr:col>
      <xdr:colOff>608319</xdr:colOff>
      <xdr:row>864</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865</xdr:row>
      <xdr:rowOff>42690</xdr:rowOff>
    </xdr:from>
    <xdr:to>
      <xdr:col>1</xdr:col>
      <xdr:colOff>725714</xdr:colOff>
      <xdr:row>865</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866</xdr:row>
      <xdr:rowOff>32017</xdr:rowOff>
    </xdr:from>
    <xdr:to>
      <xdr:col>1</xdr:col>
      <xdr:colOff>544286</xdr:colOff>
      <xdr:row>867</xdr:row>
      <xdr:rowOff>18678</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867</xdr:row>
      <xdr:rowOff>24333</xdr:rowOff>
    </xdr:from>
    <xdr:to>
      <xdr:col>1</xdr:col>
      <xdr:colOff>536602</xdr:colOff>
      <xdr:row>868</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868</xdr:row>
      <xdr:rowOff>64033</xdr:rowOff>
    </xdr:from>
    <xdr:to>
      <xdr:col>1</xdr:col>
      <xdr:colOff>768403</xdr:colOff>
      <xdr:row>868</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1</xdr:col>
      <xdr:colOff>79382</xdr:colOff>
      <xdr:row>870</xdr:row>
      <xdr:rowOff>7076</xdr:rowOff>
    </xdr:from>
    <xdr:to>
      <xdr:col>1</xdr:col>
      <xdr:colOff>585057</xdr:colOff>
      <xdr:row>870</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740</xdr:row>
      <xdr:rowOff>37098</xdr:rowOff>
    </xdr:from>
    <xdr:to>
      <xdr:col>1</xdr:col>
      <xdr:colOff>693698</xdr:colOff>
      <xdr:row>741</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739</xdr:row>
      <xdr:rowOff>32018</xdr:rowOff>
    </xdr:from>
    <xdr:to>
      <xdr:col>1</xdr:col>
      <xdr:colOff>736386</xdr:colOff>
      <xdr:row>739</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737</xdr:row>
      <xdr:rowOff>693697</xdr:rowOff>
    </xdr:from>
    <xdr:to>
      <xdr:col>1</xdr:col>
      <xdr:colOff>725714</xdr:colOff>
      <xdr:row>738</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737</xdr:row>
      <xdr:rowOff>32016</xdr:rowOff>
    </xdr:from>
    <xdr:to>
      <xdr:col>1</xdr:col>
      <xdr:colOff>693698</xdr:colOff>
      <xdr:row>737</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736</xdr:row>
      <xdr:rowOff>32017</xdr:rowOff>
    </xdr:from>
    <xdr:to>
      <xdr:col>1</xdr:col>
      <xdr:colOff>683025</xdr:colOff>
      <xdr:row>736</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735</xdr:row>
      <xdr:rowOff>32017</xdr:rowOff>
    </xdr:from>
    <xdr:to>
      <xdr:col>1</xdr:col>
      <xdr:colOff>697554</xdr:colOff>
      <xdr:row>735</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734</xdr:row>
      <xdr:rowOff>56349</xdr:rowOff>
    </xdr:from>
    <xdr:to>
      <xdr:col>1</xdr:col>
      <xdr:colOff>711214</xdr:colOff>
      <xdr:row>734</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733</xdr:row>
      <xdr:rowOff>27321</xdr:rowOff>
    </xdr:from>
    <xdr:to>
      <xdr:col>1</xdr:col>
      <xdr:colOff>692858</xdr:colOff>
      <xdr:row>733</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884</xdr:row>
      <xdr:rowOff>21345</xdr:rowOff>
    </xdr:from>
    <xdr:to>
      <xdr:col>1</xdr:col>
      <xdr:colOff>704370</xdr:colOff>
      <xdr:row>884</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885</xdr:row>
      <xdr:rowOff>35005</xdr:rowOff>
    </xdr:from>
    <xdr:to>
      <xdr:col>1</xdr:col>
      <xdr:colOff>675342</xdr:colOff>
      <xdr:row>885</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890</xdr:row>
      <xdr:rowOff>42689</xdr:rowOff>
    </xdr:from>
    <xdr:to>
      <xdr:col>1</xdr:col>
      <xdr:colOff>674724</xdr:colOff>
      <xdr:row>890</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891</xdr:row>
      <xdr:rowOff>32017</xdr:rowOff>
    </xdr:from>
    <xdr:to>
      <xdr:col>1</xdr:col>
      <xdr:colOff>664051</xdr:colOff>
      <xdr:row>891</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twoCellAnchor editAs="oneCell">
    <xdr:from>
      <xdr:col>1</xdr:col>
      <xdr:colOff>124882</xdr:colOff>
      <xdr:row>871</xdr:row>
      <xdr:rowOff>25384</xdr:rowOff>
    </xdr:from>
    <xdr:to>
      <xdr:col>1</xdr:col>
      <xdr:colOff>630557</xdr:colOff>
      <xdr:row>871</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30"/>
        <a:stretch>
          <a:fillRect/>
        </a:stretch>
      </xdr:blipFill>
      <xdr:spPr>
        <a:xfrm>
          <a:off x="1083373" y="606678026"/>
          <a:ext cx="505675" cy="646370"/>
        </a:xfrm>
        <a:prstGeom prst="rect">
          <a:avLst/>
        </a:prstGeom>
      </xdr:spPr>
    </xdr:pic>
    <xdr:clientData/>
  </xdr:twoCellAnchor>
  <xdr:twoCellAnchor editAs="oneCell">
    <xdr:from>
      <xdr:col>1</xdr:col>
      <xdr:colOff>191697</xdr:colOff>
      <xdr:row>894</xdr:row>
      <xdr:rowOff>23962</xdr:rowOff>
    </xdr:from>
    <xdr:to>
      <xdr:col>1</xdr:col>
      <xdr:colOff>658962</xdr:colOff>
      <xdr:row>894</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37"/>
        <a:stretch>
          <a:fillRect/>
        </a:stretch>
      </xdr:blipFill>
      <xdr:spPr>
        <a:xfrm>
          <a:off x="1150188" y="622659434"/>
          <a:ext cx="467265" cy="654171"/>
        </a:xfrm>
        <a:prstGeom prst="rect">
          <a:avLst/>
        </a:prstGeom>
      </xdr:spPr>
    </xdr:pic>
    <xdr:clientData/>
  </xdr:twoCellAnchor>
  <xdr:twoCellAnchor editAs="oneCell">
    <xdr:from>
      <xdr:col>1</xdr:col>
      <xdr:colOff>227643</xdr:colOff>
      <xdr:row>861</xdr:row>
      <xdr:rowOff>35944</xdr:rowOff>
    </xdr:from>
    <xdr:to>
      <xdr:col>1</xdr:col>
      <xdr:colOff>635001</xdr:colOff>
      <xdr:row>861</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38"/>
        <a:stretch>
          <a:fillRect/>
        </a:stretch>
      </xdr:blipFill>
      <xdr:spPr>
        <a:xfrm>
          <a:off x="1186134" y="599044623"/>
          <a:ext cx="407358" cy="586595"/>
        </a:xfrm>
        <a:prstGeom prst="rect">
          <a:avLst/>
        </a:prstGeom>
      </xdr:spPr>
    </xdr:pic>
    <xdr:clientData/>
  </xdr:twoCellAnchor>
  <xdr:twoCellAnchor editAs="oneCell">
    <xdr:from>
      <xdr:col>1</xdr:col>
      <xdr:colOff>239621</xdr:colOff>
      <xdr:row>859</xdr:row>
      <xdr:rowOff>11980</xdr:rowOff>
    </xdr:from>
    <xdr:to>
      <xdr:col>1</xdr:col>
      <xdr:colOff>730848</xdr:colOff>
      <xdr:row>859</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9"/>
        <a:stretch>
          <a:fillRect/>
        </a:stretch>
      </xdr:blipFill>
      <xdr:spPr>
        <a:xfrm>
          <a:off x="1198112" y="597630848"/>
          <a:ext cx="491227" cy="670714"/>
        </a:xfrm>
        <a:prstGeom prst="rect">
          <a:avLst/>
        </a:prstGeom>
      </xdr:spPr>
    </xdr:pic>
    <xdr:clientData/>
  </xdr:twoCellAnchor>
  <xdr:twoCellAnchor editAs="oneCell">
    <xdr:from>
      <xdr:col>1</xdr:col>
      <xdr:colOff>224288</xdr:colOff>
      <xdr:row>896</xdr:row>
      <xdr:rowOff>68533</xdr:rowOff>
    </xdr:from>
    <xdr:to>
      <xdr:col>1</xdr:col>
      <xdr:colOff>655608</xdr:colOff>
      <xdr:row>896</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40"/>
        <a:stretch>
          <a:fillRect/>
        </a:stretch>
      </xdr:blipFill>
      <xdr:spPr>
        <a:xfrm>
          <a:off x="1182779" y="623398910"/>
          <a:ext cx="431320" cy="586595"/>
        </a:xfrm>
        <a:prstGeom prst="rect">
          <a:avLst/>
        </a:prstGeom>
      </xdr:spPr>
    </xdr:pic>
    <xdr:clientData/>
  </xdr:twoCellAnchor>
  <xdr:twoCellAnchor editAs="oneCell">
    <xdr:from>
      <xdr:col>1</xdr:col>
      <xdr:colOff>232915</xdr:colOff>
      <xdr:row>897</xdr:row>
      <xdr:rowOff>53197</xdr:rowOff>
    </xdr:from>
    <xdr:to>
      <xdr:col>1</xdr:col>
      <xdr:colOff>664235</xdr:colOff>
      <xdr:row>897</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40"/>
        <a:stretch>
          <a:fillRect/>
        </a:stretch>
      </xdr:blipFill>
      <xdr:spPr>
        <a:xfrm>
          <a:off x="1191406" y="624078480"/>
          <a:ext cx="431320" cy="586595"/>
        </a:xfrm>
        <a:prstGeom prst="rect">
          <a:avLst/>
        </a:prstGeom>
      </xdr:spPr>
    </xdr:pic>
    <xdr:clientData/>
  </xdr:twoCellAnchor>
  <xdr:twoCellAnchor editAs="oneCell">
    <xdr:from>
      <xdr:col>1</xdr:col>
      <xdr:colOff>265504</xdr:colOff>
      <xdr:row>898</xdr:row>
      <xdr:rowOff>61823</xdr:rowOff>
    </xdr:from>
    <xdr:to>
      <xdr:col>1</xdr:col>
      <xdr:colOff>696824</xdr:colOff>
      <xdr:row>898</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40"/>
        <a:stretch>
          <a:fillRect/>
        </a:stretch>
      </xdr:blipFill>
      <xdr:spPr>
        <a:xfrm>
          <a:off x="1223995" y="624782012"/>
          <a:ext cx="431320" cy="586595"/>
        </a:xfrm>
        <a:prstGeom prst="rect">
          <a:avLst/>
        </a:prstGeom>
      </xdr:spPr>
    </xdr:pic>
    <xdr:clientData/>
  </xdr:twoCellAnchor>
  <xdr:twoCellAnchor editAs="oneCell">
    <xdr:from>
      <xdr:col>1</xdr:col>
      <xdr:colOff>262149</xdr:colOff>
      <xdr:row>899</xdr:row>
      <xdr:rowOff>34507</xdr:rowOff>
    </xdr:from>
    <xdr:to>
      <xdr:col>1</xdr:col>
      <xdr:colOff>693469</xdr:colOff>
      <xdr:row>899</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40"/>
        <a:stretch>
          <a:fillRect/>
        </a:stretch>
      </xdr:blipFill>
      <xdr:spPr>
        <a:xfrm>
          <a:off x="1220640" y="625449601"/>
          <a:ext cx="431320" cy="586595"/>
        </a:xfrm>
        <a:prstGeom prst="rect">
          <a:avLst/>
        </a:prstGeom>
      </xdr:spPr>
    </xdr:pic>
    <xdr:clientData/>
  </xdr:twoCellAnchor>
  <xdr:twoCellAnchor editAs="oneCell">
    <xdr:from>
      <xdr:col>1</xdr:col>
      <xdr:colOff>203678</xdr:colOff>
      <xdr:row>900</xdr:row>
      <xdr:rowOff>43316</xdr:rowOff>
    </xdr:from>
    <xdr:to>
      <xdr:col>1</xdr:col>
      <xdr:colOff>684361</xdr:colOff>
      <xdr:row>900</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41"/>
        <a:stretch>
          <a:fillRect/>
        </a:stretch>
      </xdr:blipFill>
      <xdr:spPr>
        <a:xfrm>
          <a:off x="1162169" y="626153316"/>
          <a:ext cx="480683" cy="628585"/>
        </a:xfrm>
        <a:prstGeom prst="rect">
          <a:avLst/>
        </a:prstGeom>
      </xdr:spPr>
    </xdr:pic>
    <xdr:clientData/>
  </xdr:twoCellAnchor>
  <xdr:twoCellAnchor editAs="oneCell">
    <xdr:from>
      <xdr:col>1</xdr:col>
      <xdr:colOff>212304</xdr:colOff>
      <xdr:row>901</xdr:row>
      <xdr:rowOff>27980</xdr:rowOff>
    </xdr:from>
    <xdr:to>
      <xdr:col>1</xdr:col>
      <xdr:colOff>692987</xdr:colOff>
      <xdr:row>901</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41"/>
        <a:stretch>
          <a:fillRect/>
        </a:stretch>
      </xdr:blipFill>
      <xdr:spPr>
        <a:xfrm>
          <a:off x="1170795" y="626832886"/>
          <a:ext cx="480683" cy="628585"/>
        </a:xfrm>
        <a:prstGeom prst="rect">
          <a:avLst/>
        </a:prstGeom>
      </xdr:spPr>
    </xdr:pic>
    <xdr:clientData/>
  </xdr:twoCellAnchor>
  <xdr:twoCellAnchor editAs="oneCell">
    <xdr:from>
      <xdr:col>1</xdr:col>
      <xdr:colOff>155754</xdr:colOff>
      <xdr:row>902</xdr:row>
      <xdr:rowOff>23962</xdr:rowOff>
    </xdr:from>
    <xdr:to>
      <xdr:col>1</xdr:col>
      <xdr:colOff>682924</xdr:colOff>
      <xdr:row>902</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42"/>
        <a:stretch>
          <a:fillRect/>
        </a:stretch>
      </xdr:blipFill>
      <xdr:spPr>
        <a:xfrm>
          <a:off x="1114245" y="627523773"/>
          <a:ext cx="527170" cy="639334"/>
        </a:xfrm>
        <a:prstGeom prst="rect">
          <a:avLst/>
        </a:prstGeom>
      </xdr:spPr>
    </xdr:pic>
    <xdr:clientData/>
  </xdr:twoCellAnchor>
  <xdr:twoCellAnchor editAs="oneCell">
    <xdr:from>
      <xdr:col>1</xdr:col>
      <xdr:colOff>239623</xdr:colOff>
      <xdr:row>903</xdr:row>
      <xdr:rowOff>23963</xdr:rowOff>
    </xdr:from>
    <xdr:to>
      <xdr:col>1</xdr:col>
      <xdr:colOff>690229</xdr:colOff>
      <xdr:row>903</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36"/>
        <a:stretch>
          <a:fillRect/>
        </a:stretch>
      </xdr:blipFill>
      <xdr:spPr>
        <a:xfrm>
          <a:off x="1198114" y="628218680"/>
          <a:ext cx="450606" cy="608319"/>
        </a:xfrm>
        <a:prstGeom prst="rect">
          <a:avLst/>
        </a:prstGeom>
      </xdr:spPr>
    </xdr:pic>
    <xdr:clientData/>
  </xdr:twoCellAnchor>
  <xdr:twoCellAnchor editAs="oneCell">
    <xdr:from>
      <xdr:col>1</xdr:col>
      <xdr:colOff>119811</xdr:colOff>
      <xdr:row>904</xdr:row>
      <xdr:rowOff>23962</xdr:rowOff>
    </xdr:from>
    <xdr:to>
      <xdr:col>1</xdr:col>
      <xdr:colOff>792911</xdr:colOff>
      <xdr:row>904</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43"/>
        <a:stretch>
          <a:fillRect/>
        </a:stretch>
      </xdr:blipFill>
      <xdr:spPr>
        <a:xfrm>
          <a:off x="1078302" y="628913585"/>
          <a:ext cx="673100" cy="647700"/>
        </a:xfrm>
        <a:prstGeom prst="rect">
          <a:avLst/>
        </a:prstGeom>
      </xdr:spPr>
    </xdr:pic>
    <xdr:clientData/>
  </xdr:twoCellAnchor>
  <xdr:twoCellAnchor editAs="oneCell">
    <xdr:from>
      <xdr:col>1</xdr:col>
      <xdr:colOff>92494</xdr:colOff>
      <xdr:row>905</xdr:row>
      <xdr:rowOff>32589</xdr:rowOff>
    </xdr:from>
    <xdr:to>
      <xdr:col>1</xdr:col>
      <xdr:colOff>765594</xdr:colOff>
      <xdr:row>905</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43"/>
        <a:stretch>
          <a:fillRect/>
        </a:stretch>
      </xdr:blipFill>
      <xdr:spPr>
        <a:xfrm>
          <a:off x="1050985" y="629617117"/>
          <a:ext cx="673100" cy="647700"/>
        </a:xfrm>
        <a:prstGeom prst="rect">
          <a:avLst/>
        </a:prstGeom>
      </xdr:spPr>
    </xdr:pic>
    <xdr:clientData/>
  </xdr:twoCellAnchor>
  <xdr:twoCellAnchor editAs="oneCell">
    <xdr:from>
      <xdr:col>1</xdr:col>
      <xdr:colOff>89139</xdr:colOff>
      <xdr:row>906</xdr:row>
      <xdr:rowOff>17253</xdr:rowOff>
    </xdr:from>
    <xdr:to>
      <xdr:col>1</xdr:col>
      <xdr:colOff>762239</xdr:colOff>
      <xdr:row>906</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43"/>
        <a:stretch>
          <a:fillRect/>
        </a:stretch>
      </xdr:blipFill>
      <xdr:spPr>
        <a:xfrm>
          <a:off x="1047630" y="630296687"/>
          <a:ext cx="673100" cy="647700"/>
        </a:xfrm>
        <a:prstGeom prst="rect">
          <a:avLst/>
        </a:prstGeom>
      </xdr:spPr>
    </xdr:pic>
    <xdr:clientData/>
  </xdr:twoCellAnchor>
  <xdr:twoCellAnchor editAs="oneCell">
    <xdr:from>
      <xdr:col>1</xdr:col>
      <xdr:colOff>107830</xdr:colOff>
      <xdr:row>907</xdr:row>
      <xdr:rowOff>23963</xdr:rowOff>
    </xdr:from>
    <xdr:to>
      <xdr:col>1</xdr:col>
      <xdr:colOff>742830</xdr:colOff>
      <xdr:row>907</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44"/>
        <a:stretch>
          <a:fillRect/>
        </a:stretch>
      </xdr:blipFill>
      <xdr:spPr>
        <a:xfrm>
          <a:off x="1066321" y="630998303"/>
          <a:ext cx="635000" cy="647700"/>
        </a:xfrm>
        <a:prstGeom prst="rect">
          <a:avLst/>
        </a:prstGeom>
      </xdr:spPr>
    </xdr:pic>
    <xdr:clientData/>
  </xdr:twoCellAnchor>
  <xdr:twoCellAnchor editAs="oneCell">
    <xdr:from>
      <xdr:col>1</xdr:col>
      <xdr:colOff>155754</xdr:colOff>
      <xdr:row>908</xdr:row>
      <xdr:rowOff>23962</xdr:rowOff>
    </xdr:from>
    <xdr:to>
      <xdr:col>1</xdr:col>
      <xdr:colOff>778054</xdr:colOff>
      <xdr:row>909</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45"/>
        <a:stretch>
          <a:fillRect/>
        </a:stretch>
      </xdr:blipFill>
      <xdr:spPr>
        <a:xfrm>
          <a:off x="1114245" y="631693207"/>
          <a:ext cx="622300" cy="673100"/>
        </a:xfrm>
        <a:prstGeom prst="rect">
          <a:avLst/>
        </a:prstGeom>
      </xdr:spPr>
    </xdr:pic>
    <xdr:clientData/>
  </xdr:twoCellAnchor>
  <xdr:twoCellAnchor editAs="oneCell">
    <xdr:from>
      <xdr:col>1</xdr:col>
      <xdr:colOff>131792</xdr:colOff>
      <xdr:row>909</xdr:row>
      <xdr:rowOff>23962</xdr:rowOff>
    </xdr:from>
    <xdr:to>
      <xdr:col>1</xdr:col>
      <xdr:colOff>754092</xdr:colOff>
      <xdr:row>910</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45"/>
        <a:stretch>
          <a:fillRect/>
        </a:stretch>
      </xdr:blipFill>
      <xdr:spPr>
        <a:xfrm>
          <a:off x="1090283" y="632388113"/>
          <a:ext cx="622300" cy="673100"/>
        </a:xfrm>
        <a:prstGeom prst="rect">
          <a:avLst/>
        </a:prstGeom>
      </xdr:spPr>
    </xdr:pic>
    <xdr:clientData/>
  </xdr:twoCellAnchor>
  <xdr:twoCellAnchor editAs="oneCell">
    <xdr:from>
      <xdr:col>1</xdr:col>
      <xdr:colOff>191698</xdr:colOff>
      <xdr:row>910</xdr:row>
      <xdr:rowOff>11981</xdr:rowOff>
    </xdr:from>
    <xdr:to>
      <xdr:col>1</xdr:col>
      <xdr:colOff>658963</xdr:colOff>
      <xdr:row>910</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37"/>
        <a:stretch>
          <a:fillRect/>
        </a:stretch>
      </xdr:blipFill>
      <xdr:spPr>
        <a:xfrm>
          <a:off x="1150189" y="633765943"/>
          <a:ext cx="467265" cy="654171"/>
        </a:xfrm>
        <a:prstGeom prst="rect">
          <a:avLst/>
        </a:prstGeom>
      </xdr:spPr>
    </xdr:pic>
    <xdr:clientData/>
  </xdr:twoCellAnchor>
  <xdr:twoCellAnchor editAs="oneCell">
    <xdr:from>
      <xdr:col>1</xdr:col>
      <xdr:colOff>203679</xdr:colOff>
      <xdr:row>892</xdr:row>
      <xdr:rowOff>23961</xdr:rowOff>
    </xdr:from>
    <xdr:to>
      <xdr:col>1</xdr:col>
      <xdr:colOff>731053</xdr:colOff>
      <xdr:row>892</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46"/>
        <a:stretch>
          <a:fillRect/>
        </a:stretch>
      </xdr:blipFill>
      <xdr:spPr>
        <a:xfrm>
          <a:off x="1162170" y="620574716"/>
          <a:ext cx="527374" cy="635001"/>
        </a:xfrm>
        <a:prstGeom prst="rect">
          <a:avLst/>
        </a:prstGeom>
      </xdr:spPr>
    </xdr:pic>
    <xdr:clientData/>
  </xdr:twoCellAnchor>
  <xdr:twoCellAnchor editAs="oneCell">
    <xdr:from>
      <xdr:col>1</xdr:col>
      <xdr:colOff>119811</xdr:colOff>
      <xdr:row>912</xdr:row>
      <xdr:rowOff>23963</xdr:rowOff>
    </xdr:from>
    <xdr:to>
      <xdr:col>1</xdr:col>
      <xdr:colOff>647185</xdr:colOff>
      <xdr:row>912</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46"/>
        <a:stretch>
          <a:fillRect/>
        </a:stretch>
      </xdr:blipFill>
      <xdr:spPr>
        <a:xfrm>
          <a:off x="1078302" y="635167737"/>
          <a:ext cx="527374" cy="635001"/>
        </a:xfrm>
        <a:prstGeom prst="rect">
          <a:avLst/>
        </a:prstGeom>
      </xdr:spPr>
    </xdr:pic>
    <xdr:clientData/>
  </xdr:twoCellAnchor>
  <xdr:twoCellAnchor editAs="oneCell">
    <xdr:from>
      <xdr:col>1</xdr:col>
      <xdr:colOff>119811</xdr:colOff>
      <xdr:row>913</xdr:row>
      <xdr:rowOff>23962</xdr:rowOff>
    </xdr:from>
    <xdr:to>
      <xdr:col>1</xdr:col>
      <xdr:colOff>647185</xdr:colOff>
      <xdr:row>913</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46"/>
        <a:stretch>
          <a:fillRect/>
        </a:stretch>
      </xdr:blipFill>
      <xdr:spPr>
        <a:xfrm>
          <a:off x="1078302" y="635862641"/>
          <a:ext cx="527374" cy="635001"/>
        </a:xfrm>
        <a:prstGeom prst="rect">
          <a:avLst/>
        </a:prstGeom>
      </xdr:spPr>
    </xdr:pic>
    <xdr:clientData/>
  </xdr:twoCellAnchor>
  <xdr:twoCellAnchor editAs="oneCell">
    <xdr:from>
      <xdr:col>1</xdr:col>
      <xdr:colOff>143773</xdr:colOff>
      <xdr:row>914</xdr:row>
      <xdr:rowOff>0</xdr:rowOff>
    </xdr:from>
    <xdr:to>
      <xdr:col>1</xdr:col>
      <xdr:colOff>659337</xdr:colOff>
      <xdr:row>914</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47"/>
        <a:stretch>
          <a:fillRect/>
        </a:stretch>
      </xdr:blipFill>
      <xdr:spPr>
        <a:xfrm>
          <a:off x="1102264" y="636533585"/>
          <a:ext cx="515564" cy="646982"/>
        </a:xfrm>
        <a:prstGeom prst="rect">
          <a:avLst/>
        </a:prstGeom>
      </xdr:spPr>
    </xdr:pic>
    <xdr:clientData/>
  </xdr:twoCellAnchor>
  <xdr:twoCellAnchor editAs="oneCell">
    <xdr:from>
      <xdr:col>1</xdr:col>
      <xdr:colOff>119811</xdr:colOff>
      <xdr:row>915</xdr:row>
      <xdr:rowOff>35944</xdr:rowOff>
    </xdr:from>
    <xdr:to>
      <xdr:col>1</xdr:col>
      <xdr:colOff>658962</xdr:colOff>
      <xdr:row>915</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48"/>
        <a:stretch>
          <a:fillRect/>
        </a:stretch>
      </xdr:blipFill>
      <xdr:spPr>
        <a:xfrm>
          <a:off x="1078302" y="637264435"/>
          <a:ext cx="539151" cy="646981"/>
        </a:xfrm>
        <a:prstGeom prst="rect">
          <a:avLst/>
        </a:prstGeom>
      </xdr:spPr>
    </xdr:pic>
    <xdr:clientData/>
  </xdr:twoCellAnchor>
  <xdr:twoCellAnchor editAs="oneCell">
    <xdr:from>
      <xdr:col>1</xdr:col>
      <xdr:colOff>119811</xdr:colOff>
      <xdr:row>911</xdr:row>
      <xdr:rowOff>23962</xdr:rowOff>
    </xdr:from>
    <xdr:to>
      <xdr:col>1</xdr:col>
      <xdr:colOff>742111</xdr:colOff>
      <xdr:row>911</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9"/>
        <a:stretch>
          <a:fillRect/>
        </a:stretch>
      </xdr:blipFill>
      <xdr:spPr>
        <a:xfrm>
          <a:off x="1078302" y="634472830"/>
          <a:ext cx="622300" cy="635000"/>
        </a:xfrm>
        <a:prstGeom prst="rect">
          <a:avLst/>
        </a:prstGeom>
      </xdr:spPr>
    </xdr:pic>
    <xdr:clientData/>
  </xdr:twoCellAnchor>
  <xdr:twoCellAnchor editAs="oneCell">
    <xdr:from>
      <xdr:col>1</xdr:col>
      <xdr:colOff>119810</xdr:colOff>
      <xdr:row>916</xdr:row>
      <xdr:rowOff>35944</xdr:rowOff>
    </xdr:from>
    <xdr:to>
      <xdr:col>1</xdr:col>
      <xdr:colOff>563113</xdr:colOff>
      <xdr:row>916</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50"/>
        <a:stretch>
          <a:fillRect/>
        </a:stretch>
      </xdr:blipFill>
      <xdr:spPr>
        <a:xfrm>
          <a:off x="1078301" y="637959340"/>
          <a:ext cx="443303" cy="626406"/>
        </a:xfrm>
        <a:prstGeom prst="rect">
          <a:avLst/>
        </a:prstGeom>
      </xdr:spPr>
    </xdr:pic>
    <xdr:clientData/>
  </xdr:twoCellAnchor>
  <xdr:twoCellAnchor editAs="oneCell">
    <xdr:from>
      <xdr:col>1</xdr:col>
      <xdr:colOff>143774</xdr:colOff>
      <xdr:row>917</xdr:row>
      <xdr:rowOff>23963</xdr:rowOff>
    </xdr:from>
    <xdr:to>
      <xdr:col>1</xdr:col>
      <xdr:colOff>587077</xdr:colOff>
      <xdr:row>917</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50"/>
        <a:stretch>
          <a:fillRect/>
        </a:stretch>
      </xdr:blipFill>
      <xdr:spPr>
        <a:xfrm>
          <a:off x="1102265" y="638642265"/>
          <a:ext cx="443303" cy="626406"/>
        </a:xfrm>
        <a:prstGeom prst="rect">
          <a:avLst/>
        </a:prstGeom>
      </xdr:spPr>
    </xdr:pic>
    <xdr:clientData/>
  </xdr:twoCellAnchor>
  <xdr:twoCellAnchor editAs="oneCell">
    <xdr:from>
      <xdr:col>1</xdr:col>
      <xdr:colOff>155755</xdr:colOff>
      <xdr:row>918</xdr:row>
      <xdr:rowOff>47925</xdr:rowOff>
    </xdr:from>
    <xdr:to>
      <xdr:col>1</xdr:col>
      <xdr:colOff>599058</xdr:colOff>
      <xdr:row>918</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50"/>
        <a:stretch>
          <a:fillRect/>
        </a:stretch>
      </xdr:blipFill>
      <xdr:spPr>
        <a:xfrm>
          <a:off x="1114246" y="639361133"/>
          <a:ext cx="443303" cy="626406"/>
        </a:xfrm>
        <a:prstGeom prst="rect">
          <a:avLst/>
        </a:prstGeom>
      </xdr:spPr>
    </xdr:pic>
    <xdr:clientData/>
  </xdr:twoCellAnchor>
  <xdr:twoCellAnchor editAs="oneCell">
    <xdr:from>
      <xdr:col>1</xdr:col>
      <xdr:colOff>95849</xdr:colOff>
      <xdr:row>919</xdr:row>
      <xdr:rowOff>0</xdr:rowOff>
    </xdr:from>
    <xdr:to>
      <xdr:col>1</xdr:col>
      <xdr:colOff>623018</xdr:colOff>
      <xdr:row>920</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51"/>
        <a:stretch>
          <a:fillRect/>
        </a:stretch>
      </xdr:blipFill>
      <xdr:spPr>
        <a:xfrm>
          <a:off x="1054340" y="640008113"/>
          <a:ext cx="527169" cy="702892"/>
        </a:xfrm>
        <a:prstGeom prst="rect">
          <a:avLst/>
        </a:prstGeom>
      </xdr:spPr>
    </xdr:pic>
    <xdr:clientData/>
  </xdr:twoCellAnchor>
  <xdr:twoCellAnchor editAs="oneCell">
    <xdr:from>
      <xdr:col>1</xdr:col>
      <xdr:colOff>131792</xdr:colOff>
      <xdr:row>920</xdr:row>
      <xdr:rowOff>23962</xdr:rowOff>
    </xdr:from>
    <xdr:to>
      <xdr:col>1</xdr:col>
      <xdr:colOff>635000</xdr:colOff>
      <xdr:row>920</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52"/>
        <a:stretch>
          <a:fillRect/>
        </a:stretch>
      </xdr:blipFill>
      <xdr:spPr>
        <a:xfrm>
          <a:off x="1090283" y="640726981"/>
          <a:ext cx="503208" cy="661077"/>
        </a:xfrm>
        <a:prstGeom prst="rect">
          <a:avLst/>
        </a:prstGeom>
      </xdr:spPr>
    </xdr:pic>
    <xdr:clientData/>
  </xdr:twoCellAnchor>
  <xdr:twoCellAnchor editAs="oneCell">
    <xdr:from>
      <xdr:col>1</xdr:col>
      <xdr:colOff>119810</xdr:colOff>
      <xdr:row>921</xdr:row>
      <xdr:rowOff>23962</xdr:rowOff>
    </xdr:from>
    <xdr:to>
      <xdr:col>1</xdr:col>
      <xdr:colOff>594263</xdr:colOff>
      <xdr:row>921</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53"/>
        <a:stretch>
          <a:fillRect/>
        </a:stretch>
      </xdr:blipFill>
      <xdr:spPr>
        <a:xfrm>
          <a:off x="1078301" y="641421887"/>
          <a:ext cx="474453" cy="646981"/>
        </a:xfrm>
        <a:prstGeom prst="rect">
          <a:avLst/>
        </a:prstGeom>
      </xdr:spPr>
    </xdr:pic>
    <xdr:clientData/>
  </xdr:twoCellAnchor>
  <xdr:twoCellAnchor editAs="oneCell">
    <xdr:from>
      <xdr:col>1</xdr:col>
      <xdr:colOff>131793</xdr:colOff>
      <xdr:row>922</xdr:row>
      <xdr:rowOff>23963</xdr:rowOff>
    </xdr:from>
    <xdr:to>
      <xdr:col>1</xdr:col>
      <xdr:colOff>635000</xdr:colOff>
      <xdr:row>922</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54"/>
        <a:stretch>
          <a:fillRect/>
        </a:stretch>
      </xdr:blipFill>
      <xdr:spPr>
        <a:xfrm>
          <a:off x="1090284" y="642116793"/>
          <a:ext cx="503207" cy="667717"/>
        </a:xfrm>
        <a:prstGeom prst="rect">
          <a:avLst/>
        </a:prstGeom>
      </xdr:spPr>
    </xdr:pic>
    <xdr:clientData/>
  </xdr:twoCellAnchor>
  <xdr:twoCellAnchor editAs="oneCell">
    <xdr:from>
      <xdr:col>1</xdr:col>
      <xdr:colOff>107829</xdr:colOff>
      <xdr:row>923</xdr:row>
      <xdr:rowOff>23962</xdr:rowOff>
    </xdr:from>
    <xdr:to>
      <xdr:col>1</xdr:col>
      <xdr:colOff>635000</xdr:colOff>
      <xdr:row>923</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55"/>
        <a:stretch>
          <a:fillRect/>
        </a:stretch>
      </xdr:blipFill>
      <xdr:spPr>
        <a:xfrm>
          <a:off x="1066320" y="642811698"/>
          <a:ext cx="527171" cy="661360"/>
        </a:xfrm>
        <a:prstGeom prst="rect">
          <a:avLst/>
        </a:prstGeom>
      </xdr:spPr>
    </xdr:pic>
    <xdr:clientData/>
  </xdr:twoCellAnchor>
  <xdr:twoCellAnchor editAs="oneCell">
    <xdr:from>
      <xdr:col>1</xdr:col>
      <xdr:colOff>167734</xdr:colOff>
      <xdr:row>886</xdr:row>
      <xdr:rowOff>0</xdr:rowOff>
    </xdr:from>
    <xdr:to>
      <xdr:col>1</xdr:col>
      <xdr:colOff>694905</xdr:colOff>
      <xdr:row>886</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56"/>
        <a:stretch>
          <a:fillRect/>
        </a:stretch>
      </xdr:blipFill>
      <xdr:spPr>
        <a:xfrm>
          <a:off x="1126225" y="616381321"/>
          <a:ext cx="527171" cy="676370"/>
        </a:xfrm>
        <a:prstGeom prst="rect">
          <a:avLst/>
        </a:prstGeom>
      </xdr:spPr>
    </xdr:pic>
    <xdr:clientData/>
  </xdr:twoCellAnchor>
  <xdr:twoCellAnchor editAs="oneCell">
    <xdr:from>
      <xdr:col>1</xdr:col>
      <xdr:colOff>155754</xdr:colOff>
      <xdr:row>888</xdr:row>
      <xdr:rowOff>23963</xdr:rowOff>
    </xdr:from>
    <xdr:to>
      <xdr:col>1</xdr:col>
      <xdr:colOff>599056</xdr:colOff>
      <xdr:row>888</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57"/>
        <a:stretch>
          <a:fillRect/>
        </a:stretch>
      </xdr:blipFill>
      <xdr:spPr>
        <a:xfrm>
          <a:off x="1114245" y="617795095"/>
          <a:ext cx="443302" cy="654878"/>
        </a:xfrm>
        <a:prstGeom prst="rect">
          <a:avLst/>
        </a:prstGeom>
      </xdr:spPr>
    </xdr:pic>
    <xdr:clientData/>
  </xdr:twoCellAnchor>
  <xdr:twoCellAnchor editAs="oneCell">
    <xdr:from>
      <xdr:col>1</xdr:col>
      <xdr:colOff>131793</xdr:colOff>
      <xdr:row>889</xdr:row>
      <xdr:rowOff>35943</xdr:rowOff>
    </xdr:from>
    <xdr:to>
      <xdr:col>1</xdr:col>
      <xdr:colOff>575095</xdr:colOff>
      <xdr:row>889</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57"/>
        <a:stretch>
          <a:fillRect/>
        </a:stretch>
      </xdr:blipFill>
      <xdr:spPr>
        <a:xfrm>
          <a:off x="1090284" y="618501981"/>
          <a:ext cx="443302" cy="654878"/>
        </a:xfrm>
        <a:prstGeom prst="rect">
          <a:avLst/>
        </a:prstGeom>
      </xdr:spPr>
    </xdr:pic>
    <xdr:clientData/>
  </xdr:twoCellAnchor>
  <xdr:twoCellAnchor editAs="oneCell">
    <xdr:from>
      <xdr:col>1</xdr:col>
      <xdr:colOff>155754</xdr:colOff>
      <xdr:row>887</xdr:row>
      <xdr:rowOff>11982</xdr:rowOff>
    </xdr:from>
    <xdr:to>
      <xdr:col>1</xdr:col>
      <xdr:colOff>682925</xdr:colOff>
      <xdr:row>887</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56"/>
        <a:stretch>
          <a:fillRect/>
        </a:stretch>
      </xdr:blipFill>
      <xdr:spPr>
        <a:xfrm>
          <a:off x="1114245" y="617088208"/>
          <a:ext cx="527171" cy="676370"/>
        </a:xfrm>
        <a:prstGeom prst="rect">
          <a:avLst/>
        </a:prstGeom>
      </xdr:spPr>
    </xdr:pic>
    <xdr:clientData/>
  </xdr:twoCellAnchor>
  <xdr:twoCellAnchor editAs="oneCell">
    <xdr:from>
      <xdr:col>1</xdr:col>
      <xdr:colOff>179716</xdr:colOff>
      <xdr:row>894</xdr:row>
      <xdr:rowOff>11981</xdr:rowOff>
    </xdr:from>
    <xdr:to>
      <xdr:col>1</xdr:col>
      <xdr:colOff>742830</xdr:colOff>
      <xdr:row>894</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58"/>
        <a:stretch>
          <a:fillRect/>
        </a:stretch>
      </xdr:blipFill>
      <xdr:spPr>
        <a:xfrm>
          <a:off x="1138207" y="6961038"/>
          <a:ext cx="563114" cy="636965"/>
        </a:xfrm>
        <a:prstGeom prst="rect">
          <a:avLst/>
        </a:prstGeom>
      </xdr:spPr>
    </xdr:pic>
    <xdr:clientData/>
  </xdr:twoCellAnchor>
  <xdr:twoCellAnchor>
    <xdr:from>
      <xdr:col>1</xdr:col>
      <xdr:colOff>71887</xdr:colOff>
      <xdr:row>714</xdr:row>
      <xdr:rowOff>25400</xdr:rowOff>
    </xdr:from>
    <xdr:to>
      <xdr:col>1</xdr:col>
      <xdr:colOff>527169</xdr:colOff>
      <xdr:row>714</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9"/>
        <a:stretch>
          <a:fillRect/>
        </a:stretch>
      </xdr:blipFill>
      <xdr:spPr>
        <a:xfrm>
          <a:off x="1024387" y="498754400"/>
          <a:ext cx="455282" cy="660400"/>
        </a:xfrm>
        <a:prstGeom prst="rect">
          <a:avLst/>
        </a:prstGeom>
      </xdr:spPr>
    </xdr:pic>
    <xdr:clientData/>
  </xdr:twoCellAnchor>
  <xdr:twoCellAnchor editAs="oneCell">
    <xdr:from>
      <xdr:col>1</xdr:col>
      <xdr:colOff>71887</xdr:colOff>
      <xdr:row>666</xdr:row>
      <xdr:rowOff>35942</xdr:rowOff>
    </xdr:from>
    <xdr:to>
      <xdr:col>1</xdr:col>
      <xdr:colOff>539151</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60"/>
        <a:stretch>
          <a:fillRect/>
        </a:stretch>
      </xdr:blipFill>
      <xdr:spPr>
        <a:xfrm>
          <a:off x="1030378" y="462843112"/>
          <a:ext cx="467264" cy="6377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925" totalsRowShown="0" headerRowDxfId="143" dataDxfId="141" headerRowBorderDxfId="142" tableBorderDxfId="140">
  <autoFilter ref="A1:Z925" xr:uid="{2C3F7A77-AA9A-9049-9BD3-D03FDDAB2B95}"/>
  <tableColumns count="26">
    <tableColumn id="28" xr3:uid="{0CDE7E80-246F-9642-A518-1282133B0DD5}" name="Code" dataDxfId="139"/>
    <tableColumn id="1" xr3:uid="{2C453DBF-7AB3-4C4E-AB99-D0695F989E26}" name="Foto" dataDxfId="138"/>
    <tableColumn id="3" xr3:uid="{F2B89EA9-E152-AC45-BAD1-18B8A1A78055}" name="Type" dataDxfId="137"/>
    <tableColumn id="4" xr3:uid="{E079105E-5F52-DC43-8691-683EFDF2D6A8}" name="Category" dataDxfId="136"/>
    <tableColumn id="5" xr3:uid="{DC8749DD-8D68-5641-B45F-3231107C111B}" name="Nombre del artículo" dataDxfId="135"/>
    <tableColumn id="6" xr3:uid="{5ACC1848-DB9A-1D4E-8959-7ACE34F9684E}" name="Talla" dataDxfId="134"/>
    <tableColumn id="7" xr3:uid="{64C559F8-872F-9C40-926B-1FBAD12F046B}" name="Brand" dataDxfId="133"/>
    <tableColumn id="12" xr3:uid="{AC24821D-9AD1-3A46-A2DD-6430B612E786}" name="Precio" dataDxfId="132"/>
    <tableColumn id="13" xr3:uid="{99FED3F8-23A2-7D44-A402-D8E46215D411}" name="Pricing 1" dataDxfId="131">
      <calculatedColumnFormula>U2</calculatedColumnFormula>
    </tableColumn>
    <tableColumn id="15" xr3:uid="{A92ECA4D-AC2B-A744-AA0A-A77850574C37}" name="Entradas" dataDxfId="130"/>
    <tableColumn id="16" xr3:uid="{616B21E5-25FD-B94F-97F9-58B8EDC40DE6}" name="Salidas" dataDxfId="129">
      <calculatedColumnFormula>SUMIFS(VENTAS[Cantidad],VENTAS[Código del producto Vendido],INVENTARIO[[#This Row],[Code]])</calculatedColumnFormula>
    </tableColumn>
    <tableColumn id="17" xr3:uid="{9D7AB1D3-B97D-A245-B71B-95057FAAC447}" name="Stock Actual" dataDxfId="128">
      <calculatedColumnFormula>INVENTARIO[[#This Row],[Entradas]]-INVENTARIO[[#This Row],[Salidas]]</calculatedColumnFormula>
    </tableColumn>
    <tableColumn id="8" xr3:uid="{CD73F642-108F-9C4A-8F93-51BCE0CF89A6}" name="Comisión 10%" dataDxfId="127">
      <calculatedColumnFormula>INVENTARIO[[#This Row],[Pricing 1]]*10%</calculatedColumnFormula>
    </tableColumn>
    <tableColumn id="18" xr3:uid="{C19FC3A5-7F68-BD46-AB51-847A5CF1C420}" name="Costo Unitario (MXN)" dataDxfId="126"/>
    <tableColumn id="19" xr3:uid="{AA7C9989-9B9A-DE41-84B3-E777B0CFFC80}" name="USD -&gt; MXN" dataDxfId="125"/>
    <tableColumn id="20" xr3:uid="{47CEAB57-BA58-3A4E-8836-7547C0A8670B}" name="Costo Unitario (USD)" dataDxfId="124">
      <calculatedColumnFormula>N2/O2</calculatedColumnFormula>
    </tableColumn>
    <tableColumn id="21" xr3:uid="{6044B009-325A-1E48-996D-3795B08AD37D}" name="Peso (g)" dataDxfId="123"/>
    <tableColumn id="22" xr3:uid="{3FE36986-70B1-7045-B79B-1F306E510CCC}" name="Precio Envío Kilogramo (USD)" dataDxfId="122"/>
    <tableColumn id="23" xr3:uid="{8E0BCE09-A215-4E49-9ADF-CC46A3A57580}" name="Costo Envío (USD)" dataDxfId="121" dataCellStyle="Currency">
      <calculatedColumnFormula>Q2*R2/1000</calculatedColumnFormula>
    </tableColumn>
    <tableColumn id="25" xr3:uid="{D2FD5BA1-0777-4446-96AC-0A15858284E3}" name="Costo total" dataDxfId="120" dataCellStyle="Currency">
      <calculatedColumnFormula>(P2+S2)-INVENTARIO[[#This Row],[Comisión 10%]]</calculatedColumnFormula>
    </tableColumn>
    <tableColumn id="26" xr3:uid="{0CF8E044-9EA3-C143-9605-5C9780CD5463}" name="Precio Venta Ideal (x1.5)" dataDxfId="119">
      <calculatedColumnFormula>ROUNDUP(T2,0)</calculatedColumnFormula>
    </tableColumn>
    <tableColumn id="14" xr3:uid="{F696554F-9947-834E-9EAD-4D4726C2FF95}" name="Precio Final" dataDxfId="118"/>
    <tableColumn id="27" xr3:uid="{BC945D69-9F4B-7A40-8582-5050E162AF5D}" name="Ganancia Unitaria" dataDxfId="117">
      <calculatedColumnFormula>INVENTARIO[[#This Row],[Precio Final]]-(INVENTARIO[[#This Row],[Comisión 10%]]+INVENTARIO[[#This Row],[Costo total]])</calculatedColumnFormula>
    </tableColumn>
    <tableColumn id="9" xr3:uid="{1FAF5B63-ACBA-B242-90DB-527D9503C481}" name="Ganancia x Cant Ventas" dataDxfId="116">
      <calculatedColumnFormula>INVENTARIO[[#This Row],[Ganancia Unitaria]]*INVENTARIO[[#This Row],[Salidas]]</calculatedColumnFormula>
    </tableColumn>
    <tableColumn id="2" xr3:uid="{C756BB23-1EDA-C348-A3F9-8A96A71F7019}" name="Detalles de la Compra" dataDxfId="115"/>
    <tableColumn id="11" xr3:uid="{26BCEB9F-AB2B-5E44-9823-BCD18B1CB208}" name="Column1" dataDxfId="114"/>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54" totalsRowShown="0" headerRowDxfId="113">
  <autoFilter ref="A2:L754" xr:uid="{E74EA521-20AF-4144-BFD6-B4CAB243FD5C}"/>
  <tableColumns count="12">
    <tableColumn id="10" xr3:uid="{254F3DD0-681F-D044-B8E6-8248EFC4ED42}" name="Fecha" dataDxfId="112"/>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1">
      <calculatedColumnFormula>IFERROR(VLOOKUP(VENTAS[[#This Row],[Código del producto Vendido]],INVENTARIO[],5,FALSE),"-")</calculatedColumnFormula>
    </tableColumn>
    <tableColumn id="5" xr3:uid="{2D8E74F0-BFC9-3345-9C72-753D75E3B370}" name="Cantidad" dataDxfId="110"/>
    <tableColumn id="6" xr3:uid="{36BE525D-D788-A445-9780-12D5093CE733}" name="Precio Venta" dataDxfId="109"/>
    <tableColumn id="9" xr3:uid="{C7149008-C071-C449-8FD5-0D78B763144A}" name="Total" dataDxfId="108">
      <calculatedColumnFormula>VENTAS[[#This Row],[Cantidad]]*VENTAS[[#This Row],[Precio Venta]]</calculatedColumnFormula>
    </tableColumn>
    <tableColumn id="17" xr3:uid="{F982F0FF-F144-0E44-9EA6-4B1C618EBFC1}" name="Comisión 10%" dataDxfId="107">
      <calculatedColumnFormula>IF(VENTAS[[#This Row],[Nombre del Gestor]]&gt;1,  VENTAS[[#This Row],[Total]]*10%, 0)</calculatedColumnFormula>
    </tableColumn>
    <tableColumn id="7" xr3:uid="{8DAE9700-3722-EE49-8126-9BBFB9E8BC1C}" name="Costo" dataDxfId="106">
      <calculatedColumnFormula>IFERROR(VLOOKUP(VENTAS[[#This Row],[Código del producto Vendido]],INVENTARIO[],24,FALSE),"-")</calculatedColumnFormula>
    </tableColumn>
    <tableColumn id="8" xr3:uid="{0AF0F1FD-94AA-9344-8CD7-35AB106FDE9E}" name="Ganancia" dataDxfId="105">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4" dataDxfId="102" headerRowBorderDxfId="103" tableBorderDxfId="101">
  <autoFilter ref="A2:AB547" xr:uid="{14D7506B-EE85-F544-9961-B2BE754DC6E2}"/>
  <tableColumns count="28">
    <tableColumn id="28" xr3:uid="{6924604D-20AE-444E-AB39-213FDBB93805}" name="Code" dataDxfId="100"/>
    <tableColumn id="1" xr3:uid="{67088303-79E9-9A48-BC28-F3B64230F6C3}" name="Foto" dataDxfId="99"/>
    <tableColumn id="3" xr3:uid="{306D90C9-037E-E943-A37B-1A2F624E191C}" name="Type" dataDxfId="98"/>
    <tableColumn id="4" xr3:uid="{AA219E3E-53C1-4649-A48E-E7A0AF1A0FE3}" name="Category" dataDxfId="97"/>
    <tableColumn id="5" xr3:uid="{C0428216-B3C9-4746-8F2B-7CBBC7533BD0}" name="Title" dataDxfId="96"/>
    <tableColumn id="6" xr3:uid="{126BAD91-D1D1-B04F-B68A-43BBB58D797A}" name="Description" dataDxfId="95"/>
    <tableColumn id="7" xr3:uid="{53E103DA-D950-8A4E-ABE3-EF3BF8BDC46B}" name="Brand" dataDxfId="94"/>
    <tableColumn id="8" xr3:uid="{41A50BC1-36FF-4646-B51F-4B8E1A2A0B07}" name="Keywords" dataDxfId="93"/>
    <tableColumn id="9" xr3:uid="{170AA51B-B892-D745-83B4-79A70D944C53}" name="Unit" dataDxfId="92"/>
    <tableColumn id="10" xr3:uid="{F2A6E94D-C36C-B149-AB2E-F97B12E8D29D}" name="Unit Tag" dataDxfId="91"/>
    <tableColumn id="11" xr3:uid="{1B16B37E-C921-CD4C-95D0-FDC3402B70CA}" name="Picture" dataDxfId="90"/>
    <tableColumn id="12" xr3:uid="{46402FEC-3FC5-B94A-BB92-617F98D6457C}" name="Media" dataDxfId="89"/>
    <tableColumn id="13" xr3:uid="{E1169533-A858-2D4F-BB62-61F27FCBED7E}" name="Pricing 1" dataDxfId="88">
      <calculatedColumnFormula>Z3</calculatedColumnFormula>
    </tableColumn>
    <tableColumn id="14" xr3:uid="{9D22A055-7E22-C149-9EF1-F3AD9A0841E5}" name="Pricing Ref 1" dataDxfId="87"/>
    <tableColumn id="15" xr3:uid="{74A6110A-0A09-3E40-8E5C-9764FB41CD73}" name="Entradas" dataDxfId="86"/>
    <tableColumn id="16" xr3:uid="{D3F5D272-2B64-B64B-86E2-8AFD492E442C}" name="Salidas" dataDxfId="85">
      <calculatedColumnFormula>SUMIFS(VENTAS[Cantidad],VENTAS[Código del producto Vendido],INVENTARIO4[[#This Row],[Code]])</calculatedColumnFormula>
    </tableColumn>
    <tableColumn id="17" xr3:uid="{738043F2-EE05-B84A-AA0E-7219D2AEBA15}" name="Stock Actual" dataDxfId="84">
      <calculatedColumnFormula>INVENTARIO4[[#This Row],[Entradas]]-INVENTARIO4[[#This Row],[Salidas]]</calculatedColumnFormula>
    </tableColumn>
    <tableColumn id="18" xr3:uid="{79A569C6-DD9F-BD44-9C31-9B2292B206E7}" name="Costo Unitario (MXN)" dataDxfId="83"/>
    <tableColumn id="19" xr3:uid="{8F6B41AF-DE18-C04C-A82F-331CC46B6B06}" name="USD -&gt; MXN" dataDxfId="82"/>
    <tableColumn id="20" xr3:uid="{BF821352-596F-5C4F-A44A-A6F7D727DAE6}" name="Costo Unitario (USD)" dataDxfId="81">
      <calculatedColumnFormula>R3/S3</calculatedColumnFormula>
    </tableColumn>
    <tableColumn id="21" xr3:uid="{3B9E20DB-F951-D84D-9199-CE37EEF9E14D}" name="Peso (g)" dataDxfId="80"/>
    <tableColumn id="22" xr3:uid="{CC8C3E1F-A1FB-9947-96B6-E0C27CABA4F8}" name="Precio Envío Kilogramo (USD)" dataDxfId="79"/>
    <tableColumn id="23" xr3:uid="{053FDAB1-655B-2C48-AA48-1BA0172BBEB8}" name="Costo Envío (USD)" dataDxfId="78">
      <calculatedColumnFormula>U3*V3/1000</calculatedColumnFormula>
    </tableColumn>
    <tableColumn id="24" xr3:uid="{3E4C3ED2-4A31-2B42-9585-4F9CEEF8901F}" name="Costo Total (USD)" dataDxfId="77">
      <calculatedColumnFormula>T3+W3</calculatedColumnFormula>
    </tableColumn>
    <tableColumn id="25" xr3:uid="{6DE99281-FD17-DB4A-9D85-0DD7F14B4AB4}" name="Precio Venta Ideal" dataDxfId="76">
      <calculatedColumnFormula>T3*1.5+W3</calculatedColumnFormula>
    </tableColumn>
    <tableColumn id="26" xr3:uid="{03E0E835-B8C7-EE45-9FE1-F601486B7810}" name="Precio Venta Final" dataDxfId="75">
      <calculatedColumnFormula>ROUNDUP(Y3,0)</calculatedColumnFormula>
    </tableColumn>
    <tableColumn id="27" xr3:uid="{E703E02D-F252-E441-B95C-5E3D8F3FCD1A}" name="Ganancia" dataDxfId="74">
      <calculatedColumnFormula>Z3-T3-W3</calculatedColumnFormula>
    </tableColumn>
    <tableColumn id="2" xr3:uid="{3A433996-F7EE-4340-9165-CC87B27B9DE4}" name="Column1" dataDxfId="73"/>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2">
  <autoFilter ref="A1:B569" xr:uid="{7D660EA7-BFF4-C541-9EA8-F92EA01E3EDD}"/>
  <tableColumns count="2">
    <tableColumn id="1" xr3:uid="{F5D419F5-826E-7F48-9A5B-D9DB9F06764E}" name="Code"/>
    <tableColumn id="2" xr3:uid="{644F2C43-3800-0640-AB9D-489366D83DB3}" name="Picture" dataDxfId="71">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925"/>
  <sheetViews>
    <sheetView showGridLines="0" tabSelected="1" topLeftCell="A815" zoomScaleNormal="130" workbookViewId="0">
      <selection activeCell="A786" sqref="A786:XFD786"/>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22" style="4"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bestFit="1" customWidth="1"/>
    <col min="18" max="18" width="22.5" style="1" bestFit="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2187</v>
      </c>
      <c r="F1" s="164" t="s">
        <v>2188</v>
      </c>
      <c r="G1" s="164" t="s">
        <v>4</v>
      </c>
      <c r="H1" s="164" t="s">
        <v>2186</v>
      </c>
      <c r="I1" s="165" t="s">
        <v>10</v>
      </c>
      <c r="J1" s="164" t="s">
        <v>16</v>
      </c>
      <c r="K1" s="164" t="s">
        <v>17</v>
      </c>
      <c r="L1" s="164" t="s">
        <v>18</v>
      </c>
      <c r="M1" s="164" t="s">
        <v>2185</v>
      </c>
      <c r="N1" s="165" t="s">
        <v>19</v>
      </c>
      <c r="O1" s="165" t="s">
        <v>25</v>
      </c>
      <c r="P1" s="165" t="s">
        <v>20</v>
      </c>
      <c r="Q1" s="164" t="s">
        <v>24</v>
      </c>
      <c r="R1" s="165" t="s">
        <v>26</v>
      </c>
      <c r="S1" s="165" t="s">
        <v>29</v>
      </c>
      <c r="T1" s="165" t="s">
        <v>2000</v>
      </c>
      <c r="U1" s="166" t="s">
        <v>2200</v>
      </c>
      <c r="V1" s="165" t="s">
        <v>2199</v>
      </c>
      <c r="W1" s="165" t="s">
        <v>2196</v>
      </c>
      <c r="X1" s="165" t="s">
        <v>2197</v>
      </c>
      <c r="Y1" s="165" t="s">
        <v>2373</v>
      </c>
      <c r="Z1" s="165" t="s">
        <v>927</v>
      </c>
    </row>
    <row r="2" spans="1:26" ht="55" customHeight="1" x14ac:dyDescent="0.15">
      <c r="A2" s="43" t="s">
        <v>1349</v>
      </c>
      <c r="B2" s="169"/>
      <c r="C2" s="170" t="s">
        <v>12</v>
      </c>
      <c r="D2" s="83" t="s">
        <v>415</v>
      </c>
      <c r="E2" s="83" t="s">
        <v>2446</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1350</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2198</v>
      </c>
    </row>
    <row r="4" spans="1:26" ht="55" customHeight="1" x14ac:dyDescent="0.15">
      <c r="A4" s="43" t="s">
        <v>1351</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1352</v>
      </c>
      <c r="B5" s="173"/>
      <c r="C5" s="174" t="s">
        <v>12</v>
      </c>
      <c r="D5" s="78" t="s">
        <v>50</v>
      </c>
      <c r="E5" s="78" t="s">
        <v>2445</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row>
    <row r="6" spans="1:26" ht="55" customHeight="1" x14ac:dyDescent="0.15">
      <c r="A6" s="43" t="s">
        <v>1353</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2198</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1354</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1355</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1356</v>
      </c>
      <c r="B14" s="169"/>
      <c r="C14" s="170" t="s">
        <v>12</v>
      </c>
      <c r="D14" s="83" t="s">
        <v>415</v>
      </c>
      <c r="E14" s="83" t="s">
        <v>2682</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1357</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1358</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1359</v>
      </c>
      <c r="B20" s="169"/>
      <c r="C20" s="170" t="s">
        <v>12</v>
      </c>
      <c r="D20" s="83" t="s">
        <v>415</v>
      </c>
      <c r="E20" s="83" t="s">
        <v>2444</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row>
    <row r="21" spans="1:26" ht="55" customHeight="1" x14ac:dyDescent="0.15">
      <c r="A21" s="42" t="s">
        <v>1360</v>
      </c>
      <c r="B21" s="173"/>
      <c r="C21" s="174" t="s">
        <v>12</v>
      </c>
      <c r="D21" s="78" t="s">
        <v>415</v>
      </c>
      <c r="E21" s="78" t="s">
        <v>2683</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1361</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1362</v>
      </c>
      <c r="B24" s="169"/>
      <c r="C24" s="170" t="s">
        <v>12</v>
      </c>
      <c r="D24" s="83" t="s">
        <v>415</v>
      </c>
      <c r="E24" s="83" t="s">
        <v>2683</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1363</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1364</v>
      </c>
      <c r="B26" s="169"/>
      <c r="C26" s="170" t="s">
        <v>12</v>
      </c>
      <c r="D26" s="83" t="s">
        <v>415</v>
      </c>
      <c r="E26" s="83" t="s">
        <v>2689</v>
      </c>
      <c r="F26" s="83" t="s">
        <v>2424</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1365</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1366</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1367</v>
      </c>
      <c r="B34" s="169"/>
      <c r="C34" s="170" t="s">
        <v>12</v>
      </c>
      <c r="D34" s="83" t="s">
        <v>415</v>
      </c>
      <c r="E34" s="83" t="s">
        <v>2683</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1368</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1369</v>
      </c>
      <c r="B37" s="173"/>
      <c r="C37" s="174" t="s">
        <v>12</v>
      </c>
      <c r="D37" s="78" t="s">
        <v>415</v>
      </c>
      <c r="E37" s="78" t="s">
        <v>2689</v>
      </c>
      <c r="F37" s="78" t="s">
        <v>2404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2684</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1370</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1371</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1372</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1769</v>
      </c>
      <c r="E47" s="78" t="s">
        <v>749</v>
      </c>
      <c r="F47" s="78" t="s">
        <v>2326</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1769</v>
      </c>
      <c r="E48" s="83" t="s">
        <v>748</v>
      </c>
      <c r="F48" s="83" t="s">
        <v>2327</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1373</v>
      </c>
      <c r="B49" s="173"/>
      <c r="C49" s="174" t="s">
        <v>12</v>
      </c>
      <c r="D49" s="78" t="s">
        <v>1107</v>
      </c>
      <c r="E49" s="78" t="s">
        <v>2425</v>
      </c>
      <c r="F49" s="78" t="s">
        <v>2328</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1374</v>
      </c>
      <c r="B50" s="169"/>
      <c r="C50" s="170" t="s">
        <v>12</v>
      </c>
      <c r="D50" s="83" t="s">
        <v>1107</v>
      </c>
      <c r="E50" s="83" t="s">
        <v>2426</v>
      </c>
      <c r="F50" s="83" t="s">
        <v>2329</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1769</v>
      </c>
      <c r="E51" s="78" t="s">
        <v>752</v>
      </c>
      <c r="F51" s="78" t="s">
        <v>2330</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1375</v>
      </c>
      <c r="B52" s="169"/>
      <c r="C52" s="170" t="s">
        <v>12</v>
      </c>
      <c r="D52" s="83" t="s">
        <v>1107</v>
      </c>
      <c r="E52" s="83" t="s">
        <v>2427</v>
      </c>
      <c r="F52" s="83" t="s">
        <v>2328</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1376</v>
      </c>
      <c r="B53" s="173"/>
      <c r="C53" s="174" t="s">
        <v>12</v>
      </c>
      <c r="D53" s="78" t="s">
        <v>1107</v>
      </c>
      <c r="E53" s="78" t="s">
        <v>2427</v>
      </c>
      <c r="F53" s="78" t="s">
        <v>2331</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1377</v>
      </c>
      <c r="B54" s="169"/>
      <c r="C54" s="170" t="s">
        <v>12</v>
      </c>
      <c r="D54" s="83" t="s">
        <v>1107</v>
      </c>
      <c r="E54" s="83" t="s">
        <v>2443</v>
      </c>
      <c r="F54" s="83" t="s">
        <v>2328</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1378</v>
      </c>
      <c r="B55" s="173"/>
      <c r="C55" s="174" t="s">
        <v>12</v>
      </c>
      <c r="D55" s="78" t="s">
        <v>1107</v>
      </c>
      <c r="E55" s="78" t="s">
        <v>2442</v>
      </c>
      <c r="F55" s="78" t="s">
        <v>2332</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2" t="s">
        <v>1379</v>
      </c>
      <c r="B56" s="169"/>
      <c r="C56" s="170" t="s">
        <v>12</v>
      </c>
      <c r="D56" s="83" t="s">
        <v>2339</v>
      </c>
      <c r="E56" s="83" t="s">
        <v>2428</v>
      </c>
      <c r="F56" s="83" t="s">
        <v>697</v>
      </c>
      <c r="G56" s="83" t="s">
        <v>164</v>
      </c>
      <c r="H56" s="171">
        <f>INVENTARIO[[#This Row],[Precio Final]]</f>
        <v>30</v>
      </c>
      <c r="I56" s="83">
        <f t="shared" si="0"/>
        <v>28.03</v>
      </c>
      <c r="J56" s="83">
        <v>4</v>
      </c>
      <c r="K56" s="112">
        <f>SUMIFS(VENTAS[Cantidad],VENTAS[Código del producto Vendido],INVENTARIO[[#This Row],[Code]])</f>
        <v>3</v>
      </c>
      <c r="L56" s="121">
        <f>INVENTARIO[[#This Row],[Entradas]]-INVENTARIO[[#This Row],[Salidas]]</f>
        <v>1</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33.94</v>
      </c>
      <c r="Y56" s="43"/>
      <c r="Z56" s="43"/>
    </row>
    <row r="57" spans="1:26" ht="55" customHeight="1" x14ac:dyDescent="0.15">
      <c r="A57" s="42" t="s">
        <v>1380</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1381</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1382</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1383</v>
      </c>
      <c r="B61" s="173"/>
      <c r="C61" s="174" t="s">
        <v>12</v>
      </c>
      <c r="D61" s="78" t="s">
        <v>1107</v>
      </c>
      <c r="E61" s="78" t="s">
        <v>2429</v>
      </c>
      <c r="F61" s="78" t="s">
        <v>2328</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1384</v>
      </c>
      <c r="B62" s="169"/>
      <c r="C62" s="170" t="s">
        <v>12</v>
      </c>
      <c r="D62" s="83" t="s">
        <v>415</v>
      </c>
      <c r="E62" s="83" t="s">
        <v>2685</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row>
    <row r="63" spans="1:26" ht="55" customHeight="1" x14ac:dyDescent="0.15">
      <c r="A63" s="42" t="s">
        <v>1385</v>
      </c>
      <c r="B63" s="173"/>
      <c r="C63" s="174" t="s">
        <v>12</v>
      </c>
      <c r="D63" s="78" t="s">
        <v>1107</v>
      </c>
      <c r="E63" s="78" t="s">
        <v>2430</v>
      </c>
      <c r="F63" s="78" t="s">
        <v>2330</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1386</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1387</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1388</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1389</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1390</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1391</v>
      </c>
      <c r="B73" s="173"/>
      <c r="C73" s="174" t="s">
        <v>12</v>
      </c>
      <c r="D73" s="78" t="s">
        <v>52</v>
      </c>
      <c r="E73" s="78" t="s">
        <v>762</v>
      </c>
      <c r="F73" s="78" t="s">
        <v>2692</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1392</v>
      </c>
      <c r="B74" s="169"/>
      <c r="C74" s="170" t="s">
        <v>12</v>
      </c>
      <c r="D74" s="83" t="s">
        <v>52</v>
      </c>
      <c r="E74" s="83" t="s">
        <v>761</v>
      </c>
      <c r="F74" s="83" t="s">
        <v>2392</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2339</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1393</v>
      </c>
      <c r="B76" s="169"/>
      <c r="C76" s="170" t="s">
        <v>12</v>
      </c>
      <c r="D76" s="83" t="s">
        <v>2339</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1394</v>
      </c>
      <c r="B77" s="173"/>
      <c r="C77" s="174" t="s">
        <v>12</v>
      </c>
      <c r="D77" s="78" t="s">
        <v>2339</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1395</v>
      </c>
      <c r="B78" s="169"/>
      <c r="C78" s="170" t="s">
        <v>12</v>
      </c>
      <c r="D78" s="83" t="s">
        <v>2339</v>
      </c>
      <c r="E78" s="83" t="s">
        <v>2431</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1396</v>
      </c>
      <c r="B79" s="173"/>
      <c r="C79" s="174" t="s">
        <v>12</v>
      </c>
      <c r="D79" s="78" t="s">
        <v>2339</v>
      </c>
      <c r="E79" s="78" t="s">
        <v>2431</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1397</v>
      </c>
      <c r="B81" s="173"/>
      <c r="C81" s="174" t="s">
        <v>12</v>
      </c>
      <c r="D81" s="78" t="s">
        <v>50</v>
      </c>
      <c r="E81" s="78" t="s">
        <v>2441</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1398</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1399</v>
      </c>
      <c r="B83" s="173"/>
      <c r="C83" s="174" t="s">
        <v>12</v>
      </c>
      <c r="D83" s="78" t="s">
        <v>50</v>
      </c>
      <c r="E83" s="78" t="s">
        <v>2440</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1400</v>
      </c>
      <c r="B84" s="169"/>
      <c r="C84" s="170" t="s">
        <v>12</v>
      </c>
      <c r="D84" s="83" t="s">
        <v>50</v>
      </c>
      <c r="E84" s="83" t="s">
        <v>2440</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1401</v>
      </c>
      <c r="B85" s="173"/>
      <c r="C85" s="174" t="s">
        <v>12</v>
      </c>
      <c r="D85" s="78" t="s">
        <v>50</v>
      </c>
      <c r="E85" s="78" t="s">
        <v>2440</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1402</v>
      </c>
      <c r="B86" s="169"/>
      <c r="C86" s="170" t="s">
        <v>12</v>
      </c>
      <c r="D86" s="83" t="s">
        <v>50</v>
      </c>
      <c r="E86" s="83" t="s">
        <v>2439</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1403</v>
      </c>
      <c r="B87" s="173"/>
      <c r="C87" s="174" t="s">
        <v>12</v>
      </c>
      <c r="D87" s="78" t="s">
        <v>50</v>
      </c>
      <c r="E87" s="78" t="s">
        <v>2439</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1404</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1405</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1406</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1407</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1408</v>
      </c>
      <c r="B92" s="169"/>
      <c r="C92" s="170" t="s">
        <v>12</v>
      </c>
      <c r="D92" s="83" t="s">
        <v>2339</v>
      </c>
      <c r="E92" s="83" t="s">
        <v>2438</v>
      </c>
      <c r="F92" s="83" t="s">
        <v>2376</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1409</v>
      </c>
      <c r="B93" s="173"/>
      <c r="C93" s="174" t="s">
        <v>12</v>
      </c>
      <c r="D93" s="78" t="s">
        <v>2339</v>
      </c>
      <c r="E93" s="78" t="s">
        <v>791</v>
      </c>
      <c r="F93" s="78" t="s">
        <v>2376</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1410</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1411</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1412</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1413</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1414</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1415</v>
      </c>
      <c r="B103" s="173"/>
      <c r="C103" s="174" t="s">
        <v>12</v>
      </c>
      <c r="D103" s="78" t="s">
        <v>52</v>
      </c>
      <c r="E103" s="78" t="s">
        <v>2432</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1416</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1417</v>
      </c>
      <c r="B105" s="173"/>
      <c r="C105" s="174" t="s">
        <v>12</v>
      </c>
      <c r="D105" s="78" t="s">
        <v>50</v>
      </c>
      <c r="E105" s="78" t="s">
        <v>2437</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1418</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1419</v>
      </c>
      <c r="B107" s="173"/>
      <c r="C107" s="174" t="s">
        <v>12</v>
      </c>
      <c r="D107" s="78" t="s">
        <v>52</v>
      </c>
      <c r="E107" s="78" t="s">
        <v>762</v>
      </c>
      <c r="F107" s="78" t="s">
        <v>2383</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1420</v>
      </c>
      <c r="B108" s="169"/>
      <c r="C108" s="170" t="s">
        <v>12</v>
      </c>
      <c r="D108" s="83" t="s">
        <v>52</v>
      </c>
      <c r="E108" s="83" t="s">
        <v>762</v>
      </c>
      <c r="F108" s="83" t="s">
        <v>2391</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1421</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1422</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1423</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1424</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1425</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1426</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1427</v>
      </c>
      <c r="B116" s="169"/>
      <c r="C116" s="170" t="s">
        <v>12</v>
      </c>
      <c r="D116" s="83" t="s">
        <v>50</v>
      </c>
      <c r="E116" s="83" t="s">
        <v>2433</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1428</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1429</v>
      </c>
      <c r="B118" s="169"/>
      <c r="C118" s="170" t="s">
        <v>12</v>
      </c>
      <c r="D118" s="83" t="s">
        <v>50</v>
      </c>
      <c r="E118" s="83" t="s">
        <v>2433</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1430</v>
      </c>
      <c r="B120" s="169"/>
      <c r="C120" s="170" t="s">
        <v>12</v>
      </c>
      <c r="D120" s="83" t="s">
        <v>2339</v>
      </c>
      <c r="E120" s="83" t="s">
        <v>2434</v>
      </c>
      <c r="F120" s="83" t="s">
        <v>697</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1431</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1432</v>
      </c>
      <c r="B122" s="169"/>
      <c r="C122" s="170" t="s">
        <v>12</v>
      </c>
      <c r="D122" s="83" t="s">
        <v>53</v>
      </c>
      <c r="E122" s="83" t="s">
        <v>2436</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1433</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1434</v>
      </c>
      <c r="B126" s="169"/>
      <c r="C126" s="170" t="s">
        <v>12</v>
      </c>
      <c r="D126" s="83" t="s">
        <v>53</v>
      </c>
      <c r="E126" s="83" t="s">
        <v>2435</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1435</v>
      </c>
      <c r="B127" s="173"/>
      <c r="C127" s="174" t="s">
        <v>12</v>
      </c>
      <c r="D127" s="78" t="s">
        <v>52</v>
      </c>
      <c r="E127" s="78" t="s">
        <v>2447</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1436</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1437</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1438</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1925</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1440</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1441</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1442</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1443</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1444</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1445</v>
      </c>
      <c r="B137" s="173"/>
      <c r="C137" s="174" t="s">
        <v>12</v>
      </c>
      <c r="D137" s="78" t="s">
        <v>50</v>
      </c>
      <c r="E137" s="78" t="s">
        <v>2448</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1446</v>
      </c>
      <c r="B138" s="169"/>
      <c r="C138" s="170" t="s">
        <v>12</v>
      </c>
      <c r="D138" s="83" t="s">
        <v>50</v>
      </c>
      <c r="E138" s="83" t="s">
        <v>2448</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1447</v>
      </c>
      <c r="B139" s="173"/>
      <c r="C139" s="174" t="s">
        <v>12</v>
      </c>
      <c r="D139" s="78" t="s">
        <v>53</v>
      </c>
      <c r="E139" s="78" t="s">
        <v>2449</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1448</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2339</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1449</v>
      </c>
      <c r="B142" s="169"/>
      <c r="C142" s="170" t="s">
        <v>12</v>
      </c>
      <c r="D142" s="83" t="s">
        <v>53</v>
      </c>
      <c r="E142" s="83" t="s">
        <v>2450</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1450</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1451</v>
      </c>
      <c r="B146" s="169"/>
      <c r="C146" s="170" t="s">
        <v>12</v>
      </c>
      <c r="D146" s="83" t="s">
        <v>50</v>
      </c>
      <c r="E146" s="83" t="s">
        <v>2451</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1452</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1453</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1454</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1455</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1456</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1457</v>
      </c>
      <c r="B154" s="169"/>
      <c r="C154" s="170" t="s">
        <v>12</v>
      </c>
      <c r="D154" s="83" t="s">
        <v>50</v>
      </c>
      <c r="E154" s="83" t="s">
        <v>2452</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1458</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1459</v>
      </c>
      <c r="B157" s="173"/>
      <c r="C157" s="174" t="s">
        <v>12</v>
      </c>
      <c r="D157" s="78" t="s">
        <v>192</v>
      </c>
      <c r="E157" s="78" t="s">
        <v>887</v>
      </c>
      <c r="F157" s="78" t="s">
        <v>1787</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1460</v>
      </c>
      <c r="B158" s="169"/>
      <c r="C158" s="170" t="s">
        <v>12</v>
      </c>
      <c r="D158" s="83" t="s">
        <v>50</v>
      </c>
      <c r="E158" s="83" t="s">
        <v>2453</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1461</v>
      </c>
      <c r="B160" s="169"/>
      <c r="C160" s="170" t="s">
        <v>12</v>
      </c>
      <c r="D160" s="83" t="s">
        <v>50</v>
      </c>
      <c r="E160" s="83" t="s">
        <v>2454</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1462</v>
      </c>
      <c r="B161" s="173"/>
      <c r="C161" s="174" t="s">
        <v>12</v>
      </c>
      <c r="D161" s="78" t="s">
        <v>2339</v>
      </c>
      <c r="E161" s="78" t="s">
        <v>2370</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row>
    <row r="162" spans="1:26" ht="55" customHeight="1" x14ac:dyDescent="0.15">
      <c r="A162" s="43" t="s">
        <v>1463</v>
      </c>
      <c r="B162" s="169"/>
      <c r="C162" s="170" t="s">
        <v>12</v>
      </c>
      <c r="D162" s="83" t="s">
        <v>2339</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1464</v>
      </c>
      <c r="B163" s="173"/>
      <c r="C163" s="174" t="s">
        <v>12</v>
      </c>
      <c r="D163" s="78" t="s">
        <v>50</v>
      </c>
      <c r="E163" s="78" t="s">
        <v>2455</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1465</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1466</v>
      </c>
      <c r="B171" s="173"/>
      <c r="C171" s="174" t="s">
        <v>12</v>
      </c>
      <c r="D171" s="78" t="s">
        <v>50</v>
      </c>
      <c r="E171" s="78" t="s">
        <v>2456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1787</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192</v>
      </c>
      <c r="E173" s="78" t="s">
        <v>160</v>
      </c>
      <c r="F173" s="78" t="s">
        <v>2380</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192</v>
      </c>
      <c r="E174" s="83" t="s">
        <v>161</v>
      </c>
      <c r="F174" s="83" t="s">
        <v>2380</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1467</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192</v>
      </c>
      <c r="E176" s="83" t="s">
        <v>162</v>
      </c>
      <c r="F176" s="83" t="s">
        <v>2380</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1468</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1469</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1470</v>
      </c>
      <c r="B180" s="169"/>
      <c r="C180" s="170" t="s">
        <v>12</v>
      </c>
      <c r="D180" s="83" t="s">
        <v>50</v>
      </c>
      <c r="E180" s="83" t="s">
        <v>2457</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1471</v>
      </c>
      <c r="B181" s="173"/>
      <c r="C181" s="174" t="s">
        <v>12</v>
      </c>
      <c r="D181" s="78" t="s">
        <v>50</v>
      </c>
      <c r="E181" s="78" t="s">
        <v>2458</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1472</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1473</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1474</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1475</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1476</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1477</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1478</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1479</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1480</v>
      </c>
      <c r="B195" s="173"/>
      <c r="C195" s="174" t="s">
        <v>12</v>
      </c>
      <c r="D195" s="78" t="s">
        <v>1209</v>
      </c>
      <c r="E195" s="78" t="s">
        <v>2459</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1481</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1482</v>
      </c>
      <c r="B199" s="173"/>
      <c r="C199" s="174" t="s">
        <v>12</v>
      </c>
      <c r="D199" s="78" t="s">
        <v>52</v>
      </c>
      <c r="E199" s="78" t="s">
        <v>2460</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1483</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1484</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1485</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1486</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1487</v>
      </c>
      <c r="B205" s="173"/>
      <c r="C205" s="174" t="s">
        <v>12</v>
      </c>
      <c r="D205" s="78" t="s">
        <v>2339</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1488</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1489</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1490</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1491</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1492</v>
      </c>
      <c r="B212" s="169"/>
      <c r="C212" s="170" t="s">
        <v>12</v>
      </c>
      <c r="D212" s="83" t="s">
        <v>192</v>
      </c>
      <c r="E212" s="83" t="s">
        <v>1251</v>
      </c>
      <c r="F212" s="83" t="s">
        <v>2380</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1493</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1494</v>
      </c>
      <c r="B216" s="169"/>
      <c r="C216" s="170" t="s">
        <v>12</v>
      </c>
      <c r="D216" s="83" t="s">
        <v>50</v>
      </c>
      <c r="E216" s="83" t="s">
        <v>2461</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1495</v>
      </c>
      <c r="B217" s="173"/>
      <c r="C217" s="174" t="s">
        <v>12</v>
      </c>
      <c r="D217" s="78" t="s">
        <v>50</v>
      </c>
      <c r="E217" s="78" t="s">
        <v>2461</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1496</v>
      </c>
      <c r="B218" s="169"/>
      <c r="C218" s="170" t="s">
        <v>12</v>
      </c>
      <c r="D218" s="83" t="s">
        <v>50</v>
      </c>
      <c r="E218" s="83" t="s">
        <v>2462</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1497</v>
      </c>
      <c r="B219" s="173"/>
      <c r="C219" s="174" t="s">
        <v>12</v>
      </c>
      <c r="D219" s="78" t="s">
        <v>50</v>
      </c>
      <c r="E219" s="78" t="s">
        <v>2462</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1498</v>
      </c>
      <c r="B222" s="169"/>
      <c r="C222" s="170" t="s">
        <v>12</v>
      </c>
      <c r="D222" s="83" t="s">
        <v>50</v>
      </c>
      <c r="E222" s="83" t="s">
        <v>2463</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1499</v>
      </c>
      <c r="B223" s="173"/>
      <c r="C223" s="174" t="s">
        <v>12</v>
      </c>
      <c r="D223" s="78" t="s">
        <v>192</v>
      </c>
      <c r="E223" s="78" t="s">
        <v>908</v>
      </c>
      <c r="F223" s="78" t="s">
        <v>2380</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row>
    <row r="224" spans="1:26" ht="55" customHeight="1" x14ac:dyDescent="0.15">
      <c r="A224" s="43" t="s">
        <v>1500</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row>
    <row r="225" spans="1:26" ht="55" customHeight="1" x14ac:dyDescent="0.15">
      <c r="A225" s="42" t="s">
        <v>1501</v>
      </c>
      <c r="B225" s="173"/>
      <c r="C225" s="174" t="s">
        <v>12</v>
      </c>
      <c r="D225" s="78" t="s">
        <v>415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1502</v>
      </c>
      <c r="B226" s="169"/>
      <c r="C226" s="170" t="s">
        <v>12</v>
      </c>
      <c r="D226" s="83" t="s">
        <v>192</v>
      </c>
      <c r="E226" s="83" t="s">
        <v>794</v>
      </c>
      <c r="F226" s="83" t="s">
        <v>2380</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1503</v>
      </c>
      <c r="B227" s="173"/>
      <c r="C227" s="174" t="s">
        <v>12</v>
      </c>
      <c r="D227" s="78" t="s">
        <v>192</v>
      </c>
      <c r="E227" s="78" t="s">
        <v>2464</v>
      </c>
      <c r="F227" s="78" t="s">
        <v>2380</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192</v>
      </c>
      <c r="E228" s="83" t="s">
        <v>855</v>
      </c>
      <c r="F228" s="83" t="s">
        <v>2380</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1504</v>
      </c>
      <c r="B229" s="173"/>
      <c r="C229" s="174" t="s">
        <v>12</v>
      </c>
      <c r="D229" s="78" t="s">
        <v>415</v>
      </c>
      <c r="E229" s="78" t="s">
        <v>2465</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1505</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2458</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1506</v>
      </c>
      <c r="B233" s="173"/>
      <c r="C233" s="174" t="s">
        <v>12</v>
      </c>
      <c r="D233" s="78" t="s">
        <v>50</v>
      </c>
      <c r="E233" s="78" t="s">
        <v>2458</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1507</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1508</v>
      </c>
      <c r="B236" s="169"/>
      <c r="C236" s="170" t="s">
        <v>12</v>
      </c>
      <c r="D236" s="83" t="s">
        <v>2622</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1509</v>
      </c>
      <c r="B238" s="169"/>
      <c r="C238" s="170" t="s">
        <v>12</v>
      </c>
      <c r="D238" s="83" t="s">
        <v>415</v>
      </c>
      <c r="E238" s="83" t="s">
        <v>2466</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1510</v>
      </c>
      <c r="B239" s="173"/>
      <c r="C239" s="174" t="s">
        <v>12</v>
      </c>
      <c r="D239" s="78"/>
      <c r="E239" s="78" t="s">
        <v>912</v>
      </c>
      <c r="F239" s="78" t="s">
        <v>711</v>
      </c>
      <c r="G239" s="78" t="s">
        <v>164</v>
      </c>
      <c r="H239" s="175">
        <f>INVENTARIO[[#This Row],[Precio Final]]</f>
        <v>5</v>
      </c>
      <c r="I239" s="78">
        <f t="shared" si="14"/>
        <v>4.0791666666666666</v>
      </c>
      <c r="J239" s="78">
        <v>1</v>
      </c>
      <c r="K239" s="110">
        <f>SUMIFS(VENTAS[Cantidad],VENTAS[Código del producto Vendido],INVENTARIO[[#This Row],[Code]])</f>
        <v>0</v>
      </c>
      <c r="L239" s="120">
        <f>INVENTARIO[[#This Row],[Entradas]]-INVENTARIO[[#This Row],[Salidas]]</f>
        <v>1</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0</v>
      </c>
      <c r="Y239" s="42"/>
      <c r="Z239" s="20"/>
    </row>
    <row r="240" spans="1:26" ht="55" customHeight="1" x14ac:dyDescent="0.15">
      <c r="A240" s="43" t="s">
        <v>1511</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1512</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1513</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1514</v>
      </c>
      <c r="B243" s="173"/>
      <c r="C243" s="174" t="s">
        <v>12</v>
      </c>
      <c r="D243" s="78" t="s">
        <v>208</v>
      </c>
      <c r="E243" s="78" t="s">
        <v>2467</v>
      </c>
      <c r="F243" s="78" t="s">
        <v>2336</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row>
    <row r="244" spans="1:26" ht="55" customHeight="1" x14ac:dyDescent="0.15">
      <c r="A244" s="43" t="s">
        <v>1515</v>
      </c>
      <c r="B244" s="169"/>
      <c r="C244" s="170" t="s">
        <v>12</v>
      </c>
      <c r="D244" s="83" t="s">
        <v>208</v>
      </c>
      <c r="E244" s="83" t="s">
        <v>2468</v>
      </c>
      <c r="F244" s="83" t="s">
        <v>2336</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1516</v>
      </c>
      <c r="B245" s="173"/>
      <c r="C245" s="174" t="s">
        <v>12</v>
      </c>
      <c r="D245" s="78" t="s">
        <v>208</v>
      </c>
      <c r="E245" s="78" t="s">
        <v>916</v>
      </c>
      <c r="F245" s="78" t="s">
        <v>2336</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1517</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1518</v>
      </c>
      <c r="B247" s="173"/>
      <c r="C247" s="174" t="s">
        <v>12</v>
      </c>
      <c r="D247" s="78" t="s">
        <v>50</v>
      </c>
      <c r="E247" s="78" t="s">
        <v>2469</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1519</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2339</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1520</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1521</v>
      </c>
      <c r="B253" s="173"/>
      <c r="C253" s="174" t="s">
        <v>12</v>
      </c>
      <c r="D253" s="78" t="s">
        <v>2339</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2339</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1522</v>
      </c>
      <c r="B256" s="169"/>
      <c r="C256" s="170" t="s">
        <v>12</v>
      </c>
      <c r="D256" s="83" t="s">
        <v>215</v>
      </c>
      <c r="E256" s="83" t="s">
        <v>2470</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1523</v>
      </c>
      <c r="B257" s="173"/>
      <c r="C257" s="174" t="s">
        <v>12</v>
      </c>
      <c r="D257" s="78" t="s">
        <v>50</v>
      </c>
      <c r="E257" s="78" t="s">
        <v>2471</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1524</v>
      </c>
      <c r="B258" s="169"/>
      <c r="C258" s="170" t="s">
        <v>12</v>
      </c>
      <c r="D258" s="83" t="s">
        <v>2339</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1525</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1526</v>
      </c>
      <c r="B270" s="169"/>
      <c r="C270" s="170" t="s">
        <v>12</v>
      </c>
      <c r="D270" s="83" t="s">
        <v>52</v>
      </c>
      <c r="E270" s="83" t="s">
        <v>2472</v>
      </c>
      <c r="F270" s="83" t="s">
        <v>2383</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1527</v>
      </c>
      <c r="B271" s="173"/>
      <c r="C271" s="174" t="s">
        <v>12</v>
      </c>
      <c r="D271" s="78" t="s">
        <v>52</v>
      </c>
      <c r="E271" s="78" t="s">
        <v>2472</v>
      </c>
      <c r="F271" s="78" t="s">
        <v>2384</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1528</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1529</v>
      </c>
      <c r="B275" s="173"/>
      <c r="C275" s="174" t="s">
        <v>12</v>
      </c>
      <c r="D275" s="78" t="s">
        <v>52</v>
      </c>
      <c r="E275" s="78" t="s">
        <v>2472</v>
      </c>
      <c r="F275" s="78" t="s">
        <v>2385</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1530</v>
      </c>
      <c r="B276" s="169"/>
      <c r="C276" s="170" t="s">
        <v>12</v>
      </c>
      <c r="D276" s="83" t="s">
        <v>52</v>
      </c>
      <c r="E276" s="83" t="s">
        <v>2472</v>
      </c>
      <c r="F276" s="83" t="s">
        <v>2386</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1531</v>
      </c>
      <c r="B277" s="173"/>
      <c r="C277" s="174" t="s">
        <v>12</v>
      </c>
      <c r="D277" s="78" t="s">
        <v>52</v>
      </c>
      <c r="E277" s="78" t="s">
        <v>2472</v>
      </c>
      <c r="F277" s="78" t="s">
        <v>2387</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1532</v>
      </c>
      <c r="B278" s="169"/>
      <c r="C278" s="170" t="s">
        <v>12</v>
      </c>
      <c r="D278" s="83" t="s">
        <v>52</v>
      </c>
      <c r="E278" s="83" t="s">
        <v>2473</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1533</v>
      </c>
      <c r="B279" s="173"/>
      <c r="C279" s="174" t="s">
        <v>12</v>
      </c>
      <c r="D279" s="78" t="s">
        <v>52</v>
      </c>
      <c r="E279" s="78" t="s">
        <v>2473</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1534</v>
      </c>
      <c r="B280" s="169"/>
      <c r="C280" s="170" t="s">
        <v>12</v>
      </c>
      <c r="D280" s="83" t="s">
        <v>52</v>
      </c>
      <c r="E280" s="83" t="s">
        <v>2473</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1535</v>
      </c>
      <c r="B281" s="173"/>
      <c r="C281" s="174" t="s">
        <v>12</v>
      </c>
      <c r="D281" s="78" t="s">
        <v>50</v>
      </c>
      <c r="E281" s="78" t="s">
        <v>2474</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1536</v>
      </c>
      <c r="B282" s="169"/>
      <c r="C282" s="170" t="s">
        <v>12</v>
      </c>
      <c r="D282" s="83" t="s">
        <v>50</v>
      </c>
      <c r="E282" s="83" t="s">
        <v>2474</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1537</v>
      </c>
      <c r="B283" s="173"/>
      <c r="C283" s="174" t="s">
        <v>12</v>
      </c>
      <c r="D283" s="78" t="s">
        <v>50</v>
      </c>
      <c r="E283" s="78" t="s">
        <v>2474</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1538</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1539</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1540</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1541</v>
      </c>
      <c r="B290" s="169"/>
      <c r="C290" s="170" t="s">
        <v>12</v>
      </c>
      <c r="D290" s="83" t="s">
        <v>192</v>
      </c>
      <c r="E290" s="83" t="s">
        <v>2475</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1542</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1543</v>
      </c>
      <c r="B295" s="173"/>
      <c r="C295" s="174" t="s">
        <v>12</v>
      </c>
      <c r="D295" s="78" t="s">
        <v>50</v>
      </c>
      <c r="E295" s="78" t="s">
        <v>2476</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1544</v>
      </c>
      <c r="B296" s="169"/>
      <c r="C296" s="170" t="s">
        <v>12</v>
      </c>
      <c r="D296" s="83" t="s">
        <v>50</v>
      </c>
      <c r="E296" s="83" t="s">
        <v>2477</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1545</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1546</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1547</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1548</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1549</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1550</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1551</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1552</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1553</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1554</v>
      </c>
      <c r="B315" s="173"/>
      <c r="C315" s="174" t="s">
        <v>12</v>
      </c>
      <c r="D315" s="78" t="s">
        <v>52</v>
      </c>
      <c r="E315" s="78" t="s">
        <v>2382</v>
      </c>
      <c r="F315" s="78" t="s">
        <v>2404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1555</v>
      </c>
      <c r="B316" s="169"/>
      <c r="C316" s="170" t="s">
        <v>12</v>
      </c>
      <c r="D316" s="83" t="s">
        <v>52</v>
      </c>
      <c r="E316" s="83" t="s">
        <v>2382</v>
      </c>
      <c r="F316" s="83" t="s">
        <v>2478</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1556</v>
      </c>
      <c r="B317" s="173"/>
      <c r="C317" s="174" t="s">
        <v>12</v>
      </c>
      <c r="D317" s="78" t="s">
        <v>52</v>
      </c>
      <c r="E317" s="78" t="s">
        <v>2382</v>
      </c>
      <c r="F317" s="78" t="s">
        <v>2388</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1557</v>
      </c>
      <c r="B321" s="173"/>
      <c r="C321" s="174" t="s">
        <v>12</v>
      </c>
      <c r="D321" s="78" t="s">
        <v>52</v>
      </c>
      <c r="E321" s="78" t="s">
        <v>2382</v>
      </c>
      <c r="F321" s="78" t="s">
        <v>2389</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1558</v>
      </c>
      <c r="B322" s="169"/>
      <c r="C322" s="170" t="s">
        <v>12</v>
      </c>
      <c r="D322" s="83" t="s">
        <v>52</v>
      </c>
      <c r="E322" s="83" t="s">
        <v>2382</v>
      </c>
      <c r="F322" s="83" t="s">
        <v>2390</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1559</v>
      </c>
      <c r="B324" s="169"/>
      <c r="C324" s="170" t="s">
        <v>12</v>
      </c>
      <c r="D324" s="83" t="s">
        <v>52</v>
      </c>
      <c r="E324" s="83" t="s">
        <v>2479</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1560</v>
      </c>
      <c r="B325" s="173"/>
      <c r="C325" s="174" t="s">
        <v>12</v>
      </c>
      <c r="D325" s="78" t="s">
        <v>52</v>
      </c>
      <c r="E325" s="78" t="s">
        <v>2479</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1561</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1562</v>
      </c>
      <c r="B330" s="169"/>
      <c r="C330" s="170" t="s">
        <v>12</v>
      </c>
      <c r="D330" s="83" t="s">
        <v>2339</v>
      </c>
      <c r="E330" s="83" t="s">
        <v>2480</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1563</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1564</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1565</v>
      </c>
      <c r="B333" s="173"/>
      <c r="C333" s="174" t="s">
        <v>12</v>
      </c>
      <c r="D333" s="78" t="s">
        <v>50</v>
      </c>
      <c r="E333" s="78" t="s">
        <v>2481</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1566</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1567</v>
      </c>
      <c r="B335" s="173"/>
      <c r="C335" s="174" t="s">
        <v>12</v>
      </c>
      <c r="D335" s="78" t="s">
        <v>50</v>
      </c>
      <c r="E335" s="78" t="s">
        <v>2482</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1568</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1569</v>
      </c>
      <c r="B337" s="173"/>
      <c r="C337" s="174" t="s">
        <v>12</v>
      </c>
      <c r="D337" s="78" t="s">
        <v>52</v>
      </c>
      <c r="E337" s="78" t="s">
        <v>2483</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1570</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1571</v>
      </c>
      <c r="B339" s="173"/>
      <c r="C339" s="174" t="s">
        <v>12</v>
      </c>
      <c r="D339" s="78" t="s">
        <v>2340</v>
      </c>
      <c r="E339" s="78" t="s">
        <v>2371</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1572</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1573</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1574</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1575</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1576</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2313</v>
      </c>
      <c r="B346" s="169"/>
      <c r="C346" s="170" t="s">
        <v>12</v>
      </c>
      <c r="D346" s="83" t="s">
        <v>192</v>
      </c>
      <c r="E346" s="83" t="s">
        <v>2314</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1577</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1578</v>
      </c>
      <c r="B350" s="169"/>
      <c r="C350" s="170" t="s">
        <v>12</v>
      </c>
      <c r="D350" s="83" t="s">
        <v>50</v>
      </c>
      <c r="E350" s="83" t="s">
        <v>2484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1579</v>
      </c>
      <c r="B351" s="173"/>
      <c r="C351" s="174" t="s">
        <v>12</v>
      </c>
      <c r="D351" s="78" t="s">
        <v>50</v>
      </c>
      <c r="E351" s="78" t="s">
        <v>2484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1580</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1581</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1582</v>
      </c>
      <c r="B354" s="169"/>
      <c r="C354" s="170" t="s">
        <v>12</v>
      </c>
      <c r="D354" s="83" t="s">
        <v>2622</v>
      </c>
      <c r="E354" s="83" t="s">
        <v>2681</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1583</v>
      </c>
      <c r="B355" s="173"/>
      <c r="C355" s="174" t="s">
        <v>12</v>
      </c>
      <c r="D355" s="78" t="s">
        <v>2622</v>
      </c>
      <c r="E355" s="78" t="s">
        <v>2485</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1584</v>
      </c>
      <c r="B356" s="169"/>
      <c r="C356" s="170" t="s">
        <v>12</v>
      </c>
      <c r="D356" s="83" t="s">
        <v>2622</v>
      </c>
      <c r="E356" s="83" t="s">
        <v>2486</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1585</v>
      </c>
      <c r="B357" s="173"/>
      <c r="C357" s="174" t="s">
        <v>12</v>
      </c>
      <c r="D357" s="78" t="s">
        <v>215</v>
      </c>
      <c r="E357" s="78" t="s">
        <v>2487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1587</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1586</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1588</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1589</v>
      </c>
      <c r="B361" s="173"/>
      <c r="C361" s="174" t="s">
        <v>12</v>
      </c>
      <c r="D361" s="78" t="s">
        <v>215</v>
      </c>
      <c r="E361" s="78" t="s">
        <v>2488</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1590</v>
      </c>
      <c r="B362" s="169"/>
      <c r="C362" s="170" t="s">
        <v>12</v>
      </c>
      <c r="D362" s="83" t="s">
        <v>215</v>
      </c>
      <c r="E362" s="83" t="s">
        <v>2488</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1591</v>
      </c>
      <c r="B363" s="173"/>
      <c r="C363" s="174" t="s">
        <v>12</v>
      </c>
      <c r="D363" s="78" t="s">
        <v>215</v>
      </c>
      <c r="E363" s="78" t="s">
        <v>2488</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1592</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1593</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1594</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1595</v>
      </c>
      <c r="B369" s="173"/>
      <c r="C369" s="174" t="s">
        <v>12</v>
      </c>
      <c r="D369" s="78" t="s">
        <v>52</v>
      </c>
      <c r="E369" s="78" t="s">
        <v>2489</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1596</v>
      </c>
      <c r="B370" s="169"/>
      <c r="C370" s="170" t="s">
        <v>12</v>
      </c>
      <c r="D370" s="83" t="s">
        <v>52</v>
      </c>
      <c r="E370" s="83" t="s">
        <v>2490</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1597</v>
      </c>
      <c r="B371" s="173"/>
      <c r="C371" s="174" t="s">
        <v>12</v>
      </c>
      <c r="D371" s="78" t="s">
        <v>52</v>
      </c>
      <c r="E371" s="78" t="s">
        <v>2490</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1598</v>
      </c>
      <c r="B372" s="169"/>
      <c r="C372" s="170" t="s">
        <v>12</v>
      </c>
      <c r="D372" s="83" t="s">
        <v>52</v>
      </c>
      <c r="E372" s="83" t="s">
        <v>2491</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1599</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1600</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1601</v>
      </c>
      <c r="B375" s="173"/>
      <c r="C375" s="174" t="s">
        <v>12</v>
      </c>
      <c r="D375" s="78" t="s">
        <v>192</v>
      </c>
      <c r="E375" s="78" t="s">
        <v>2492</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1602</v>
      </c>
      <c r="B376" s="169"/>
      <c r="C376" s="170" t="s">
        <v>12</v>
      </c>
      <c r="D376" s="83" t="s">
        <v>2339</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2339</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1603</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1604</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1605</v>
      </c>
      <c r="B380" s="169"/>
      <c r="C380" s="170" t="s">
        <v>12</v>
      </c>
      <c r="D380" s="83" t="s">
        <v>415</v>
      </c>
      <c r="E380" s="83" t="s">
        <v>2493</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1606</v>
      </c>
      <c r="B381" s="173"/>
      <c r="C381" s="174" t="s">
        <v>12</v>
      </c>
      <c r="D381" s="78" t="s">
        <v>2339</v>
      </c>
      <c r="E381" s="78" t="s">
        <v>2372</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1607</v>
      </c>
      <c r="B382" s="169"/>
      <c r="C382" s="170" t="s">
        <v>12</v>
      </c>
      <c r="D382" s="83" t="s">
        <v>50</v>
      </c>
      <c r="E382" s="83" t="s">
        <v>2494</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1608</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1609</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row>
    <row r="385" spans="1:26" ht="55" customHeight="1" x14ac:dyDescent="0.15">
      <c r="A385" s="42" t="s">
        <v>1610</v>
      </c>
      <c r="B385" s="173"/>
      <c r="C385" s="174" t="s">
        <v>12</v>
      </c>
      <c r="D385" s="78" t="s">
        <v>415</v>
      </c>
      <c r="E385" s="78" t="s">
        <v>2688</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row>
    <row r="386" spans="1:26" ht="55" customHeight="1" x14ac:dyDescent="0.15">
      <c r="A386" s="43" t="s">
        <v>1611</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1612</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1613</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1615</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1616</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1614</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1617</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1618</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1619</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1620</v>
      </c>
      <c r="B395" s="173"/>
      <c r="C395" s="174" t="s">
        <v>12</v>
      </c>
      <c r="D395" s="78" t="s">
        <v>208</v>
      </c>
      <c r="E395" s="78" t="s">
        <v>2495</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1621</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1622</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1623</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1624</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1625</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1626</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1627</v>
      </c>
      <c r="B402" s="169"/>
      <c r="C402" s="170" t="s">
        <v>12</v>
      </c>
      <c r="D402" s="83" t="s">
        <v>2339</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1628</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1629</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1630</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1631</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1632</v>
      </c>
      <c r="B408" s="169"/>
      <c r="C408" s="170" t="s">
        <v>12</v>
      </c>
      <c r="D408" s="83" t="s">
        <v>50</v>
      </c>
      <c r="E408" s="83" t="s">
        <v>2496</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1633</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1634</v>
      </c>
      <c r="B410" s="169"/>
      <c r="C410" s="170" t="s">
        <v>12</v>
      </c>
      <c r="D410" s="83" t="s">
        <v>415</v>
      </c>
      <c r="E410" s="83" t="s">
        <v>2497</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row>
    <row r="411" spans="1:26" ht="55" customHeight="1" x14ac:dyDescent="0.15">
      <c r="A411" s="42" t="s">
        <v>1635</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1636</v>
      </c>
      <c r="B412" s="169"/>
      <c r="C412" s="170" t="s">
        <v>12</v>
      </c>
      <c r="D412" s="83" t="s">
        <v>415</v>
      </c>
      <c r="E412" s="83" t="s">
        <v>2498</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1637</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1638</v>
      </c>
      <c r="B414" s="169"/>
      <c r="C414" s="170" t="s">
        <v>12</v>
      </c>
      <c r="D414" s="83" t="s">
        <v>1209</v>
      </c>
      <c r="E414" s="83" t="s">
        <v>2499</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row>
    <row r="415" spans="1:26" ht="55" customHeight="1" x14ac:dyDescent="0.15">
      <c r="A415" s="42" t="s">
        <v>1772</v>
      </c>
      <c r="B415" s="173"/>
      <c r="C415" s="174" t="s">
        <v>12</v>
      </c>
      <c r="D415" s="78" t="s">
        <v>2622</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1771</v>
      </c>
      <c r="B416" s="169"/>
      <c r="C416" s="170" t="s">
        <v>12</v>
      </c>
      <c r="D416" s="83" t="s">
        <v>215</v>
      </c>
      <c r="E416" s="83" t="s">
        <v>2687</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1770</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1639</v>
      </c>
      <c r="B418" s="169"/>
      <c r="C418" s="170" t="s">
        <v>12</v>
      </c>
      <c r="D418" s="83" t="s">
        <v>253</v>
      </c>
      <c r="E418" s="83" t="s">
        <v>2500</v>
      </c>
      <c r="F418" s="83" t="s">
        <v>2686</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1640</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1641</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1642</v>
      </c>
      <c r="B421" s="173"/>
      <c r="C421" s="174" t="s">
        <v>12</v>
      </c>
      <c r="D421" s="78" t="s">
        <v>2339</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1643</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1644</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1645</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1646</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1647</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1648</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1649</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1650</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1651</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1652</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1654</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1655</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1656</v>
      </c>
      <c r="B436" s="169"/>
      <c r="C436" s="170" t="s">
        <v>12</v>
      </c>
      <c r="D436" s="83" t="s">
        <v>415</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1657</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1658</v>
      </c>
      <c r="B439" s="173"/>
      <c r="C439" s="174" t="s">
        <v>12</v>
      </c>
      <c r="D439" s="78" t="s">
        <v>50</v>
      </c>
      <c r="E439" s="78" t="s">
        <v>2501</v>
      </c>
      <c r="F439" s="78" t="s">
        <v>2502</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1659</v>
      </c>
      <c r="B440" s="169"/>
      <c r="C440" s="170" t="s">
        <v>12</v>
      </c>
      <c r="D440" s="83" t="s">
        <v>50</v>
      </c>
      <c r="E440" s="83" t="s">
        <v>2517</v>
      </c>
      <c r="F440" s="83" t="s">
        <v>2503</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2339</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1660</v>
      </c>
      <c r="B442" s="169"/>
      <c r="C442" s="170" t="s">
        <v>12</v>
      </c>
      <c r="D442" s="83" t="s">
        <v>2339</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2339</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1661</v>
      </c>
      <c r="B444" s="169"/>
      <c r="C444" s="170" t="s">
        <v>12</v>
      </c>
      <c r="D444" s="83" t="s">
        <v>2339</v>
      </c>
      <c r="E444" s="83" t="s">
        <v>2504</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1662</v>
      </c>
      <c r="B445" s="173"/>
      <c r="C445" s="174" t="s">
        <v>12</v>
      </c>
      <c r="D445" s="78" t="s">
        <v>2339</v>
      </c>
      <c r="E445" s="78" t="s">
        <v>2504</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1663</v>
      </c>
      <c r="B446" s="169"/>
      <c r="C446" s="170" t="s">
        <v>12</v>
      </c>
      <c r="D446" s="83" t="s">
        <v>2339</v>
      </c>
      <c r="E446" s="83" t="s">
        <v>2504</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1653</v>
      </c>
      <c r="B447" s="173"/>
      <c r="C447" s="174" t="s">
        <v>12</v>
      </c>
      <c r="D447" s="78" t="s">
        <v>2339</v>
      </c>
      <c r="E447" s="78" t="s">
        <v>2504</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1664</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1665</v>
      </c>
      <c r="B449" s="173"/>
      <c r="C449" s="174" t="s">
        <v>12</v>
      </c>
      <c r="D449" s="78" t="s">
        <v>415</v>
      </c>
      <c r="E449" s="78" t="s">
        <v>2505</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row>
    <row r="450" spans="1:26" ht="55" customHeight="1" x14ac:dyDescent="0.15">
      <c r="A450" s="42" t="s">
        <v>1666</v>
      </c>
      <c r="B450" s="173"/>
      <c r="C450" s="174" t="s">
        <v>12</v>
      </c>
      <c r="D450" s="78" t="s">
        <v>50</v>
      </c>
      <c r="E450" s="78" t="s">
        <v>2506</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1667</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1668</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1669</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1670</v>
      </c>
      <c r="B455" s="173"/>
      <c r="C455" s="174" t="s">
        <v>12</v>
      </c>
      <c r="D455" s="78" t="s">
        <v>52</v>
      </c>
      <c r="E455" s="78" t="s">
        <v>2508</v>
      </c>
      <c r="F455" s="78" t="s">
        <v>2507</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1671</v>
      </c>
      <c r="B456" s="169"/>
      <c r="C456" s="170" t="s">
        <v>12</v>
      </c>
      <c r="D456" s="83" t="s">
        <v>2339</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1672</v>
      </c>
      <c r="B457" s="173"/>
      <c r="C457" s="174" t="s">
        <v>12</v>
      </c>
      <c r="D457" s="78" t="s">
        <v>2339</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2339</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1673</v>
      </c>
      <c r="B459" s="173"/>
      <c r="C459" s="174" t="s">
        <v>12</v>
      </c>
      <c r="D459" s="78" t="s">
        <v>1769</v>
      </c>
      <c r="E459" s="78" t="s">
        <v>974</v>
      </c>
      <c r="F459" s="78" t="s">
        <v>2333</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2339</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1674</v>
      </c>
      <c r="B462" s="169"/>
      <c r="C462" s="170" t="s">
        <v>12</v>
      </c>
      <c r="D462" s="83" t="s">
        <v>2339</v>
      </c>
      <c r="E462" s="83" t="s">
        <v>2509</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1675</v>
      </c>
      <c r="B463" s="173"/>
      <c r="C463" s="174" t="s">
        <v>12</v>
      </c>
      <c r="D463" s="78" t="s">
        <v>2339</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1676</v>
      </c>
      <c r="B464" s="169"/>
      <c r="C464" s="170" t="s">
        <v>12</v>
      </c>
      <c r="D464" s="83" t="s">
        <v>2339</v>
      </c>
      <c r="E464" s="83" t="s">
        <v>2509</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1677</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1678</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1679</v>
      </c>
      <c r="B467" s="173"/>
      <c r="C467" s="174" t="s">
        <v>12</v>
      </c>
      <c r="D467" s="78" t="s">
        <v>52</v>
      </c>
      <c r="E467" s="78" t="s">
        <v>2510</v>
      </c>
      <c r="F467" s="78" t="s">
        <v>2511</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1680</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1681</v>
      </c>
      <c r="B469" s="173"/>
      <c r="C469" s="174" t="s">
        <v>12</v>
      </c>
      <c r="D469" s="78" t="s">
        <v>415</v>
      </c>
      <c r="E469" s="78" t="s">
        <v>2512</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1682</v>
      </c>
      <c r="B470" s="169"/>
      <c r="C470" s="170" t="s">
        <v>12</v>
      </c>
      <c r="D470" s="83" t="s">
        <v>1769</v>
      </c>
      <c r="E470" s="83" t="s">
        <v>1089</v>
      </c>
      <c r="F470" s="83" t="s">
        <v>2333</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1683</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1684</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1685</v>
      </c>
      <c r="B476" s="169"/>
      <c r="C476" s="170" t="s">
        <v>12</v>
      </c>
      <c r="D476" s="83" t="s">
        <v>50</v>
      </c>
      <c r="E476" s="83" t="s">
        <v>2513</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1686</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1687</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1688</v>
      </c>
      <c r="B479" s="173"/>
      <c r="C479" s="174" t="s">
        <v>12</v>
      </c>
      <c r="D479" s="78" t="s">
        <v>52</v>
      </c>
      <c r="E479" s="78" t="s">
        <v>2508</v>
      </c>
      <c r="F479" s="78" t="s">
        <v>2376</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1689</v>
      </c>
      <c r="B481" s="173"/>
      <c r="C481" s="174" t="s">
        <v>12</v>
      </c>
      <c r="D481" s="78" t="s">
        <v>52</v>
      </c>
      <c r="E481" s="78" t="s">
        <v>2514</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1690</v>
      </c>
      <c r="B482" s="169"/>
      <c r="C482" s="170" t="s">
        <v>12</v>
      </c>
      <c r="D482" s="83" t="s">
        <v>52</v>
      </c>
      <c r="E482" s="83" t="s">
        <v>2515</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1691</v>
      </c>
      <c r="B483" s="173"/>
      <c r="C483" s="174" t="s">
        <v>12</v>
      </c>
      <c r="D483" s="78" t="s">
        <v>52</v>
      </c>
      <c r="E483" s="78" t="s">
        <v>2516</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1692</v>
      </c>
      <c r="B484" s="169"/>
      <c r="C484" s="170" t="s">
        <v>12</v>
      </c>
      <c r="D484" s="83" t="s">
        <v>50</v>
      </c>
      <c r="E484" s="83" t="s">
        <v>2517</v>
      </c>
      <c r="F484" s="83" t="s">
        <v>2376</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1693</v>
      </c>
      <c r="B485" s="173"/>
      <c r="C485" s="174" t="s">
        <v>12</v>
      </c>
      <c r="D485" s="78" t="s">
        <v>50</v>
      </c>
      <c r="E485" s="78" t="s">
        <v>2517</v>
      </c>
      <c r="F485" s="78" t="s">
        <v>2405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1694</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1695</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1696</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1697</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1698</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1699</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1700</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1701</v>
      </c>
      <c r="B494" s="169"/>
      <c r="C494" s="170" t="s">
        <v>12</v>
      </c>
      <c r="D494" s="83" t="s">
        <v>2339</v>
      </c>
      <c r="E494" s="83" t="s">
        <v>2518</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2339</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1702</v>
      </c>
      <c r="B496" s="169"/>
      <c r="C496" s="170" t="s">
        <v>12</v>
      </c>
      <c r="D496" s="83" t="s">
        <v>2339</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1703</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1704</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1705</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1706</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1707</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1708</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1709</v>
      </c>
      <c r="B504" s="169"/>
      <c r="C504" s="170" t="s">
        <v>12</v>
      </c>
      <c r="D504" s="83" t="s">
        <v>2339</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1710</v>
      </c>
      <c r="B505" s="173"/>
      <c r="C505" s="174" t="s">
        <v>12</v>
      </c>
      <c r="D505" s="78" t="s">
        <v>2339</v>
      </c>
      <c r="E505" s="78" t="s">
        <v>2519</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1711</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1712</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1713</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1714</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2339</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1715</v>
      </c>
      <c r="B512" s="169"/>
      <c r="C512" s="170" t="s">
        <v>12</v>
      </c>
      <c r="D512" s="83" t="s">
        <v>2339</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1716</v>
      </c>
      <c r="B513" s="173"/>
      <c r="C513" s="174" t="s">
        <v>12</v>
      </c>
      <c r="D513" s="78" t="s">
        <v>2339</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1717</v>
      </c>
      <c r="B514" s="169"/>
      <c r="C514" s="170" t="s">
        <v>12</v>
      </c>
      <c r="D514" s="83" t="s">
        <v>50</v>
      </c>
      <c r="E514" s="83" t="s">
        <v>2520</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1718</v>
      </c>
      <c r="B515" s="173"/>
      <c r="C515" s="174" t="s">
        <v>12</v>
      </c>
      <c r="D515" s="78" t="s">
        <v>50</v>
      </c>
      <c r="E515" s="78" t="s">
        <v>2520</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1719</v>
      </c>
      <c r="B516" s="169"/>
      <c r="C516" s="170" t="s">
        <v>12</v>
      </c>
      <c r="D516" s="83" t="s">
        <v>50</v>
      </c>
      <c r="E516" s="83" t="s">
        <v>2520</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1720</v>
      </c>
      <c r="B517" s="173"/>
      <c r="C517" s="174" t="s">
        <v>12</v>
      </c>
      <c r="D517" s="78" t="s">
        <v>2339</v>
      </c>
      <c r="E517" s="78" t="s">
        <v>2521</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1721</v>
      </c>
      <c r="B518" s="169"/>
      <c r="C518" s="170" t="s">
        <v>12</v>
      </c>
      <c r="D518" s="83" t="s">
        <v>52</v>
      </c>
      <c r="E518" s="83" t="s">
        <v>2522</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1724</v>
      </c>
      <c r="B520" s="169"/>
      <c r="C520" s="170" t="s">
        <v>12</v>
      </c>
      <c r="D520" s="83" t="s">
        <v>52</v>
      </c>
      <c r="E520" s="83" t="s">
        <v>2523</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1761</v>
      </c>
      <c r="B521" s="173"/>
      <c r="C521" s="174" t="s">
        <v>12</v>
      </c>
      <c r="D521" s="78" t="s">
        <v>52</v>
      </c>
      <c r="E521" s="78" t="s">
        <v>2524</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2339</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2339</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1769</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1725</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1726</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1722</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1791</v>
      </c>
      <c r="Z532" s="43"/>
    </row>
    <row r="533" spans="1:26" ht="55" customHeight="1" x14ac:dyDescent="0.15">
      <c r="A533" s="42" t="s">
        <v>1727</v>
      </c>
      <c r="B533" s="173"/>
      <c r="C533" s="174" t="s">
        <v>12</v>
      </c>
      <c r="D533" s="78" t="s">
        <v>415</v>
      </c>
      <c r="E533" s="78" t="s">
        <v>2525</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1728</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1729</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1730</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1723</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1731</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1732</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1733</v>
      </c>
      <c r="B540" s="169"/>
      <c r="C540" s="170" t="s">
        <v>12</v>
      </c>
      <c r="D540" s="83" t="s">
        <v>215</v>
      </c>
      <c r="E540" s="83" t="s">
        <v>1333</v>
      </c>
      <c r="F540" s="83" t="s">
        <v>1344</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1734</v>
      </c>
      <c r="B541" s="173"/>
      <c r="C541" s="174" t="s">
        <v>12</v>
      </c>
      <c r="D541" s="78" t="s">
        <v>215</v>
      </c>
      <c r="E541" s="78" t="s">
        <v>1333</v>
      </c>
      <c r="F541" s="78" t="s">
        <v>2337</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1735</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1736</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1737</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1738</v>
      </c>
      <c r="B545" s="173"/>
      <c r="C545" s="174" t="s">
        <v>12</v>
      </c>
      <c r="D545" s="78" t="s">
        <v>1209</v>
      </c>
      <c r="E545" s="78" t="s">
        <v>1335</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1739</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1740</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1741</v>
      </c>
      <c r="B548" s="169"/>
      <c r="C548" s="170" t="s">
        <v>12</v>
      </c>
      <c r="D548" s="83" t="s">
        <v>192</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1742</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1743</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1744</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1745</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1746</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1304</v>
      </c>
      <c r="Z553" s="20"/>
    </row>
    <row r="554" spans="1:26" ht="55" customHeight="1" x14ac:dyDescent="0.15">
      <c r="A554" s="43" t="s">
        <v>1747</v>
      </c>
      <c r="B554" s="169"/>
      <c r="C554" s="170" t="s">
        <v>12</v>
      </c>
      <c r="D554" s="83" t="s">
        <v>215</v>
      </c>
      <c r="E554" s="83" t="s">
        <v>2421</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1748</v>
      </c>
      <c r="B555" s="173"/>
      <c r="C555" s="174" t="s">
        <v>12</v>
      </c>
      <c r="D555" s="78" t="s">
        <v>52</v>
      </c>
      <c r="E555" s="78" t="s">
        <v>1343</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1749</v>
      </c>
      <c r="B556" s="169"/>
      <c r="C556" s="170" t="s">
        <v>12</v>
      </c>
      <c r="D556" s="83" t="s">
        <v>52</v>
      </c>
      <c r="E556" s="83" t="s">
        <v>1342</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1750</v>
      </c>
      <c r="B557" s="173"/>
      <c r="C557" s="174" t="s">
        <v>12</v>
      </c>
      <c r="D557" s="78" t="s">
        <v>50</v>
      </c>
      <c r="E557" s="78" t="s">
        <v>2526</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1751</v>
      </c>
      <c r="B558" s="169"/>
      <c r="C558" s="170" t="s">
        <v>12</v>
      </c>
      <c r="D558" s="83" t="s">
        <v>50</v>
      </c>
      <c r="E558" s="83" t="s">
        <v>1345</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1752</v>
      </c>
      <c r="B559" s="173"/>
      <c r="C559" s="174" t="s">
        <v>12</v>
      </c>
      <c r="D559" s="78" t="s">
        <v>192</v>
      </c>
      <c r="E559" s="78" t="s">
        <v>1762</v>
      </c>
      <c r="F559" s="78" t="s">
        <v>2334</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1753</v>
      </c>
      <c r="B560" s="169"/>
      <c r="C560" s="170" t="s">
        <v>12</v>
      </c>
      <c r="D560" s="83" t="s">
        <v>50</v>
      </c>
      <c r="E560" s="83" t="s">
        <v>1763</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1754</v>
      </c>
      <c r="B561" s="173"/>
      <c r="C561" s="174" t="s">
        <v>12</v>
      </c>
      <c r="D561" s="78" t="s">
        <v>50</v>
      </c>
      <c r="E561" s="78" t="s">
        <v>1766</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1755</v>
      </c>
      <c r="B562" s="169"/>
      <c r="C562" s="170" t="s">
        <v>12</v>
      </c>
      <c r="D562" s="83" t="s">
        <v>253</v>
      </c>
      <c r="E562" s="83" t="s">
        <v>1773</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1756</v>
      </c>
      <c r="B563" s="173"/>
      <c r="C563" s="174" t="s">
        <v>12</v>
      </c>
      <c r="D563" s="78" t="s">
        <v>415</v>
      </c>
      <c r="E563" s="78" t="s">
        <v>2527</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1757</v>
      </c>
      <c r="B564" s="169"/>
      <c r="C564" s="170" t="s">
        <v>12</v>
      </c>
      <c r="D564" s="83" t="s">
        <v>2622</v>
      </c>
      <c r="E564" s="83" t="s">
        <v>1774</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1758</v>
      </c>
      <c r="B565" s="173"/>
      <c r="C565" s="174" t="s">
        <v>12</v>
      </c>
      <c r="D565" s="78" t="s">
        <v>2622</v>
      </c>
      <c r="E565" s="78" t="s">
        <v>2528</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1759</v>
      </c>
      <c r="B566" s="169"/>
      <c r="C566" s="170" t="s">
        <v>12</v>
      </c>
      <c r="D566" s="83" t="s">
        <v>2622</v>
      </c>
      <c r="E566" s="83" t="s">
        <v>1775</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1760</v>
      </c>
      <c r="B567" s="173"/>
      <c r="C567" s="174" t="s">
        <v>12</v>
      </c>
      <c r="D567" s="78" t="s">
        <v>215</v>
      </c>
      <c r="E567" s="78" t="s">
        <v>1776</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1778</v>
      </c>
      <c r="B568" s="169"/>
      <c r="C568" s="170" t="s">
        <v>12</v>
      </c>
      <c r="D568" s="83" t="s">
        <v>215</v>
      </c>
      <c r="E568" s="83" t="s">
        <v>1777</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1779</v>
      </c>
      <c r="B569" s="173"/>
      <c r="C569" s="174" t="s">
        <v>12</v>
      </c>
      <c r="D569" s="78" t="s">
        <v>52</v>
      </c>
      <c r="E569" s="78" t="s">
        <v>1793</v>
      </c>
      <c r="F569" s="78" t="s">
        <v>2335</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1780</v>
      </c>
      <c r="B570" s="169"/>
      <c r="C570" s="170" t="s">
        <v>12</v>
      </c>
      <c r="D570" s="83" t="s">
        <v>52</v>
      </c>
      <c r="E570" s="83" t="s">
        <v>1795</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2216</v>
      </c>
      <c r="Z570" s="43"/>
    </row>
    <row r="571" spans="1:26" ht="55" customHeight="1" x14ac:dyDescent="0.15">
      <c r="A571" s="42" t="s">
        <v>1796</v>
      </c>
      <c r="B571" s="173"/>
      <c r="C571" s="174" t="s">
        <v>12</v>
      </c>
      <c r="D571" s="78" t="s">
        <v>52</v>
      </c>
      <c r="E571" s="78" t="s">
        <v>1795</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2216</v>
      </c>
      <c r="Z571" s="20"/>
    </row>
    <row r="572" spans="1:26" ht="55" customHeight="1" x14ac:dyDescent="0.15">
      <c r="A572" s="43" t="s">
        <v>1797</v>
      </c>
      <c r="B572" s="169"/>
      <c r="C572" s="170" t="s">
        <v>12</v>
      </c>
      <c r="D572" s="83" t="s">
        <v>253</v>
      </c>
      <c r="E572" s="83" t="s">
        <v>1798</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2216</v>
      </c>
      <c r="Z572" s="43"/>
    </row>
    <row r="573" spans="1:26" ht="55" customHeight="1" x14ac:dyDescent="0.15">
      <c r="A573" s="42" t="s">
        <v>1799</v>
      </c>
      <c r="B573" s="173"/>
      <c r="C573" s="174" t="s">
        <v>12</v>
      </c>
      <c r="D573" s="78" t="s">
        <v>2339</v>
      </c>
      <c r="E573" s="78" t="s">
        <v>1800</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2216</v>
      </c>
      <c r="Z573" s="20"/>
    </row>
    <row r="574" spans="1:26" ht="55" customHeight="1" x14ac:dyDescent="0.15">
      <c r="A574" s="43" t="s">
        <v>1801</v>
      </c>
      <c r="B574" s="169"/>
      <c r="C574" s="170" t="s">
        <v>12</v>
      </c>
      <c r="D574" s="83" t="s">
        <v>2339</v>
      </c>
      <c r="E574" s="83" t="s">
        <v>2529</v>
      </c>
      <c r="F574" s="83" t="s">
        <v>2693</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2216</v>
      </c>
      <c r="Z574" s="43"/>
    </row>
    <row r="575" spans="1:26" ht="55" customHeight="1" x14ac:dyDescent="0.15">
      <c r="A575" s="42" t="s">
        <v>1802</v>
      </c>
      <c r="B575" s="173"/>
      <c r="C575" s="174" t="s">
        <v>12</v>
      </c>
      <c r="D575" s="78" t="s">
        <v>2339</v>
      </c>
      <c r="E575" s="78" t="s">
        <v>2529</v>
      </c>
      <c r="F575" s="78" t="s">
        <v>2530</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2216</v>
      </c>
      <c r="Z575" s="20"/>
    </row>
    <row r="576" spans="1:26" ht="55" customHeight="1" x14ac:dyDescent="0.15">
      <c r="A576" s="43" t="s">
        <v>1803</v>
      </c>
      <c r="B576" s="169"/>
      <c r="C576" s="170" t="s">
        <v>12</v>
      </c>
      <c r="D576" s="83" t="s">
        <v>52</v>
      </c>
      <c r="E576" s="83" t="s">
        <v>1804</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2216</v>
      </c>
      <c r="Z576" s="43"/>
    </row>
    <row r="577" spans="1:26" ht="55" customHeight="1" x14ac:dyDescent="0.15">
      <c r="A577" s="42" t="s">
        <v>1805</v>
      </c>
      <c r="B577" s="173"/>
      <c r="C577" s="174" t="s">
        <v>12</v>
      </c>
      <c r="D577" s="78" t="s">
        <v>52</v>
      </c>
      <c r="E577" s="78" t="s">
        <v>1804</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2216</v>
      </c>
      <c r="Z577" s="20"/>
    </row>
    <row r="578" spans="1:26" ht="55" customHeight="1" x14ac:dyDescent="0.15">
      <c r="A578" s="43" t="s">
        <v>1806</v>
      </c>
      <c r="B578" s="169"/>
      <c r="C578" s="170" t="s">
        <v>12</v>
      </c>
      <c r="D578" s="83" t="s">
        <v>50</v>
      </c>
      <c r="E578" s="83" t="s">
        <v>2077</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2216</v>
      </c>
      <c r="Z578" s="43"/>
    </row>
    <row r="579" spans="1:26" ht="55" customHeight="1" x14ac:dyDescent="0.15">
      <c r="A579" s="42" t="s">
        <v>1807</v>
      </c>
      <c r="B579" s="173"/>
      <c r="C579" s="174" t="s">
        <v>12</v>
      </c>
      <c r="D579" s="78" t="s">
        <v>50</v>
      </c>
      <c r="E579" s="78" t="s">
        <v>2077</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2216</v>
      </c>
      <c r="Z579" s="20"/>
    </row>
    <row r="580" spans="1:26" ht="55" customHeight="1" x14ac:dyDescent="0.15">
      <c r="A580" s="43" t="s">
        <v>1808</v>
      </c>
      <c r="B580" s="169"/>
      <c r="C580" s="170" t="s">
        <v>12</v>
      </c>
      <c r="D580" s="83" t="s">
        <v>50</v>
      </c>
      <c r="E580" s="83" t="s">
        <v>2077</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2216</v>
      </c>
      <c r="Z580" s="43"/>
    </row>
    <row r="581" spans="1:26" ht="55" customHeight="1" x14ac:dyDescent="0.15">
      <c r="A581" s="42" t="s">
        <v>1809</v>
      </c>
      <c r="B581" s="173"/>
      <c r="C581" s="174" t="s">
        <v>12</v>
      </c>
      <c r="D581" s="78" t="s">
        <v>50</v>
      </c>
      <c r="E581" s="78" t="s">
        <v>1810</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2216</v>
      </c>
      <c r="Z581" s="20"/>
    </row>
    <row r="582" spans="1:26" ht="55" customHeight="1" x14ac:dyDescent="0.15">
      <c r="A582" s="43" t="s">
        <v>1811</v>
      </c>
      <c r="B582" s="169"/>
      <c r="C582" s="170" t="s">
        <v>12</v>
      </c>
      <c r="D582" s="83" t="s">
        <v>50</v>
      </c>
      <c r="E582" s="83" t="s">
        <v>1810</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2216</v>
      </c>
      <c r="Z582" s="43"/>
    </row>
    <row r="583" spans="1:26" ht="55" customHeight="1" x14ac:dyDescent="0.15">
      <c r="A583" s="42" t="s">
        <v>1812</v>
      </c>
      <c r="B583" s="173"/>
      <c r="C583" s="174" t="s">
        <v>12</v>
      </c>
      <c r="D583" s="78" t="s">
        <v>50</v>
      </c>
      <c r="E583" s="78" t="s">
        <v>1813</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2216</v>
      </c>
      <c r="Z583" s="20"/>
    </row>
    <row r="584" spans="1:26" ht="55" customHeight="1" x14ac:dyDescent="0.15">
      <c r="A584" s="43" t="s">
        <v>1814</v>
      </c>
      <c r="B584" s="169"/>
      <c r="C584" s="170" t="s">
        <v>12</v>
      </c>
      <c r="D584" s="83" t="s">
        <v>2339</v>
      </c>
      <c r="E584" s="83" t="s">
        <v>1815</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2216</v>
      </c>
      <c r="Z584" s="43"/>
    </row>
    <row r="585" spans="1:26" ht="55" customHeight="1" x14ac:dyDescent="0.15">
      <c r="A585" s="42" t="s">
        <v>1816</v>
      </c>
      <c r="B585" s="173"/>
      <c r="C585" s="174" t="s">
        <v>12</v>
      </c>
      <c r="D585" s="78" t="s">
        <v>2339</v>
      </c>
      <c r="E585" s="78" t="s">
        <v>1815</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2216</v>
      </c>
      <c r="Z585" s="20"/>
    </row>
    <row r="586" spans="1:26" ht="55" customHeight="1" x14ac:dyDescent="0.15">
      <c r="A586" s="43" t="s">
        <v>1817</v>
      </c>
      <c r="B586" s="169"/>
      <c r="C586" s="170" t="s">
        <v>12</v>
      </c>
      <c r="D586" s="83" t="s">
        <v>1194</v>
      </c>
      <c r="E586" s="83" t="s">
        <v>1818</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2216</v>
      </c>
      <c r="Z586" s="43"/>
    </row>
    <row r="587" spans="1:26" ht="55" customHeight="1" x14ac:dyDescent="0.15">
      <c r="A587" s="42" t="s">
        <v>1819</v>
      </c>
      <c r="B587" s="173"/>
      <c r="C587" s="174" t="s">
        <v>12</v>
      </c>
      <c r="D587" s="78" t="s">
        <v>52</v>
      </c>
      <c r="E587" s="78" t="s">
        <v>1820</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2216</v>
      </c>
      <c r="Z587" s="20"/>
    </row>
    <row r="588" spans="1:26" ht="55" customHeight="1" x14ac:dyDescent="0.15">
      <c r="A588" s="43" t="s">
        <v>1821</v>
      </c>
      <c r="B588" s="169"/>
      <c r="C588" s="170" t="s">
        <v>12</v>
      </c>
      <c r="D588" s="83" t="s">
        <v>52</v>
      </c>
      <c r="E588" s="83" t="s">
        <v>2078</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2216</v>
      </c>
      <c r="Z588" s="43"/>
    </row>
    <row r="589" spans="1:26" ht="55" customHeight="1" x14ac:dyDescent="0.15">
      <c r="A589" s="42" t="s">
        <v>1822</v>
      </c>
      <c r="B589" s="173"/>
      <c r="C589" s="174" t="s">
        <v>12</v>
      </c>
      <c r="D589" s="78" t="s">
        <v>50</v>
      </c>
      <c r="E589" s="78" t="s">
        <v>2531</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2216</v>
      </c>
      <c r="Z589" s="20"/>
    </row>
    <row r="590" spans="1:26" ht="55" customHeight="1" x14ac:dyDescent="0.15">
      <c r="A590" s="43" t="s">
        <v>1823</v>
      </c>
      <c r="B590" s="169"/>
      <c r="C590" s="170" t="s">
        <v>12</v>
      </c>
      <c r="D590" s="83" t="s">
        <v>1194</v>
      </c>
      <c r="E590" s="83" t="s">
        <v>1810</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2216</v>
      </c>
      <c r="Z590" s="43"/>
    </row>
    <row r="591" spans="1:26" ht="55" customHeight="1" x14ac:dyDescent="0.15">
      <c r="A591" s="42" t="s">
        <v>1824</v>
      </c>
      <c r="B591" s="173"/>
      <c r="C591" s="174" t="s">
        <v>12</v>
      </c>
      <c r="D591" s="78" t="s">
        <v>1194</v>
      </c>
      <c r="E591" s="78" t="s">
        <v>1810</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2216</v>
      </c>
      <c r="Z591" s="20"/>
    </row>
    <row r="592" spans="1:26" ht="55" customHeight="1" x14ac:dyDescent="0.15">
      <c r="A592" s="43" t="s">
        <v>1825</v>
      </c>
      <c r="B592" s="169"/>
      <c r="C592" s="170" t="s">
        <v>12</v>
      </c>
      <c r="D592" s="83" t="s">
        <v>53</v>
      </c>
      <c r="E592" s="83" t="s">
        <v>2694</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2216</v>
      </c>
      <c r="Z592" s="43"/>
    </row>
    <row r="593" spans="1:26" ht="55" customHeight="1" x14ac:dyDescent="0.15">
      <c r="A593" s="42" t="s">
        <v>1827</v>
      </c>
      <c r="B593" s="173"/>
      <c r="C593" s="174" t="s">
        <v>12</v>
      </c>
      <c r="D593" s="78" t="s">
        <v>53</v>
      </c>
      <c r="E593" s="78" t="s">
        <v>1826</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2216</v>
      </c>
      <c r="Z593" s="20"/>
    </row>
    <row r="594" spans="1:26" ht="55" customHeight="1" x14ac:dyDescent="0.15">
      <c r="A594" s="43" t="s">
        <v>1828</v>
      </c>
      <c r="B594" s="169"/>
      <c r="C594" s="170" t="s">
        <v>12</v>
      </c>
      <c r="D594" s="83" t="s">
        <v>253</v>
      </c>
      <c r="E594" s="83" t="s">
        <v>1829</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2216</v>
      </c>
      <c r="Z594" s="43"/>
    </row>
    <row r="595" spans="1:26" ht="55" customHeight="1" x14ac:dyDescent="0.15">
      <c r="A595" s="42" t="s">
        <v>1830</v>
      </c>
      <c r="B595" s="173"/>
      <c r="C595" s="174" t="s">
        <v>12</v>
      </c>
      <c r="D595" s="78" t="s">
        <v>52</v>
      </c>
      <c r="E595" s="78" t="s">
        <v>1831</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2216</v>
      </c>
      <c r="Z595" s="20"/>
    </row>
    <row r="596" spans="1:26" ht="55" customHeight="1" x14ac:dyDescent="0.15">
      <c r="A596" s="43" t="s">
        <v>1832</v>
      </c>
      <c r="B596" s="169"/>
      <c r="C596" s="170" t="s">
        <v>12</v>
      </c>
      <c r="D596" s="83" t="s">
        <v>52</v>
      </c>
      <c r="E596" s="83" t="s">
        <v>1831</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2216</v>
      </c>
      <c r="Z596" s="43"/>
    </row>
    <row r="597" spans="1:26" ht="55" customHeight="1" x14ac:dyDescent="0.15">
      <c r="A597" s="42" t="s">
        <v>1833</v>
      </c>
      <c r="B597" s="173"/>
      <c r="C597" s="174" t="s">
        <v>12</v>
      </c>
      <c r="D597" s="78" t="s">
        <v>52</v>
      </c>
      <c r="E597" s="78" t="s">
        <v>1831</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2216</v>
      </c>
      <c r="Z597" s="20"/>
    </row>
    <row r="598" spans="1:26" ht="55" customHeight="1" x14ac:dyDescent="0.15">
      <c r="A598" s="43" t="s">
        <v>1834</v>
      </c>
      <c r="B598" s="169"/>
      <c r="C598" s="170" t="s">
        <v>12</v>
      </c>
      <c r="D598" s="83" t="s">
        <v>1194</v>
      </c>
      <c r="E598" s="83" t="s">
        <v>1810</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2216</v>
      </c>
      <c r="Z598" s="43"/>
    </row>
    <row r="599" spans="1:26" ht="55" customHeight="1" x14ac:dyDescent="0.15">
      <c r="A599" s="42" t="s">
        <v>1835</v>
      </c>
      <c r="B599" s="173"/>
      <c r="C599" s="174" t="s">
        <v>12</v>
      </c>
      <c r="D599" s="78" t="s">
        <v>1194</v>
      </c>
      <c r="E599" s="78" t="s">
        <v>2079</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2216</v>
      </c>
      <c r="Z599" s="20"/>
    </row>
    <row r="600" spans="1:26" ht="55" customHeight="1" x14ac:dyDescent="0.15">
      <c r="A600" s="43" t="s">
        <v>1836</v>
      </c>
      <c r="B600" s="169"/>
      <c r="C600" s="170" t="s">
        <v>12</v>
      </c>
      <c r="D600" s="83" t="s">
        <v>1194</v>
      </c>
      <c r="E600" s="83" t="s">
        <v>1810</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2216</v>
      </c>
      <c r="Z600" s="43"/>
    </row>
    <row r="601" spans="1:26" ht="55" customHeight="1" x14ac:dyDescent="0.15">
      <c r="A601" s="42" t="s">
        <v>1837</v>
      </c>
      <c r="B601" s="173"/>
      <c r="C601" s="174" t="s">
        <v>12</v>
      </c>
      <c r="D601" s="78" t="s">
        <v>2339</v>
      </c>
      <c r="E601" s="78" t="s">
        <v>2532</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2216</v>
      </c>
      <c r="Z601" s="20"/>
    </row>
    <row r="602" spans="1:26" ht="55" customHeight="1" x14ac:dyDescent="0.15">
      <c r="A602" s="43" t="s">
        <v>1839</v>
      </c>
      <c r="B602" s="169"/>
      <c r="C602" s="170" t="s">
        <v>12</v>
      </c>
      <c r="D602" s="83" t="s">
        <v>2339</v>
      </c>
      <c r="E602" s="83" t="s">
        <v>1838</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2216</v>
      </c>
      <c r="Z602" s="43"/>
    </row>
    <row r="603" spans="1:26" ht="55" customHeight="1" x14ac:dyDescent="0.15">
      <c r="A603" s="42" t="s">
        <v>1840</v>
      </c>
      <c r="B603" s="173"/>
      <c r="C603" s="174" t="s">
        <v>12</v>
      </c>
      <c r="D603" s="78" t="s">
        <v>2339</v>
      </c>
      <c r="E603" s="78" t="s">
        <v>1838</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2216</v>
      </c>
      <c r="Z603" s="20"/>
    </row>
    <row r="604" spans="1:26" ht="55" customHeight="1" x14ac:dyDescent="0.15">
      <c r="A604" s="43" t="s">
        <v>1841</v>
      </c>
      <c r="B604" s="169"/>
      <c r="C604" s="170" t="s">
        <v>12</v>
      </c>
      <c r="D604" s="83" t="s">
        <v>2339</v>
      </c>
      <c r="E604" s="83" t="s">
        <v>1842</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2216</v>
      </c>
      <c r="Z604" s="43"/>
    </row>
    <row r="605" spans="1:26" ht="55" customHeight="1" x14ac:dyDescent="0.15">
      <c r="A605" s="42" t="s">
        <v>1843</v>
      </c>
      <c r="B605" s="173"/>
      <c r="C605" s="174" t="s">
        <v>12</v>
      </c>
      <c r="D605" s="78" t="s">
        <v>2339</v>
      </c>
      <c r="E605" s="78" t="s">
        <v>1842</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2216</v>
      </c>
      <c r="Z605" s="20"/>
    </row>
    <row r="606" spans="1:26" ht="55" customHeight="1" x14ac:dyDescent="0.15">
      <c r="A606" s="43" t="s">
        <v>1844</v>
      </c>
      <c r="B606" s="169"/>
      <c r="C606" s="170" t="s">
        <v>12</v>
      </c>
      <c r="D606" s="83" t="s">
        <v>1194</v>
      </c>
      <c r="E606" s="83" t="s">
        <v>1810</v>
      </c>
      <c r="F606" s="83" t="s">
        <v>2399</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2216</v>
      </c>
      <c r="Z606" s="43"/>
    </row>
    <row r="607" spans="1:26" ht="55" customHeight="1" x14ac:dyDescent="0.15">
      <c r="A607" s="42" t="s">
        <v>1845</v>
      </c>
      <c r="B607" s="173"/>
      <c r="C607" s="174" t="s">
        <v>12</v>
      </c>
      <c r="D607" s="78" t="s">
        <v>1194</v>
      </c>
      <c r="E607" s="78" t="s">
        <v>1810</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2216</v>
      </c>
      <c r="Z607" s="20"/>
    </row>
    <row r="608" spans="1:26" ht="55" customHeight="1" x14ac:dyDescent="0.15">
      <c r="A608" s="43" t="s">
        <v>1846</v>
      </c>
      <c r="B608" s="169"/>
      <c r="C608" s="170" t="s">
        <v>12</v>
      </c>
      <c r="D608" s="83" t="s">
        <v>52</v>
      </c>
      <c r="E608" s="83" t="s">
        <v>1795</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2216</v>
      </c>
      <c r="Z608" s="43"/>
    </row>
    <row r="609" spans="1:26" ht="55" customHeight="1" x14ac:dyDescent="0.15">
      <c r="A609" s="42" t="s">
        <v>1847</v>
      </c>
      <c r="B609" s="173"/>
      <c r="C609" s="174" t="s">
        <v>12</v>
      </c>
      <c r="D609" s="78" t="s">
        <v>1194</v>
      </c>
      <c r="E609" s="78" t="s">
        <v>1859</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2216</v>
      </c>
      <c r="Z609" s="20"/>
    </row>
    <row r="610" spans="1:26" ht="55" customHeight="1" x14ac:dyDescent="0.15">
      <c r="A610" s="43" t="s">
        <v>1848</v>
      </c>
      <c r="B610" s="169"/>
      <c r="C610" s="170" t="s">
        <v>12</v>
      </c>
      <c r="D610" s="83" t="s">
        <v>1194</v>
      </c>
      <c r="E610" s="83" t="s">
        <v>1863</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2216</v>
      </c>
      <c r="Z610" s="43"/>
    </row>
    <row r="611" spans="1:26" ht="55" customHeight="1" x14ac:dyDescent="0.15">
      <c r="A611" s="42" t="s">
        <v>1849</v>
      </c>
      <c r="B611" s="173"/>
      <c r="C611" s="174" t="s">
        <v>12</v>
      </c>
      <c r="D611" s="78" t="s">
        <v>1194</v>
      </c>
      <c r="E611" s="78" t="s">
        <v>1862</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2216</v>
      </c>
      <c r="Z611" s="20"/>
    </row>
    <row r="612" spans="1:26" ht="55" customHeight="1" x14ac:dyDescent="0.15">
      <c r="A612" s="43" t="s">
        <v>1850</v>
      </c>
      <c r="B612" s="169"/>
      <c r="C612" s="170" t="s">
        <v>12</v>
      </c>
      <c r="D612" s="83" t="s">
        <v>1194</v>
      </c>
      <c r="E612" s="83" t="s">
        <v>1860</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2216</v>
      </c>
      <c r="Z612" s="43"/>
    </row>
    <row r="613" spans="1:26" ht="55" customHeight="1" x14ac:dyDescent="0.15">
      <c r="A613" s="42" t="s">
        <v>1851</v>
      </c>
      <c r="B613" s="173"/>
      <c r="C613" s="174" t="s">
        <v>12</v>
      </c>
      <c r="D613" s="78" t="s">
        <v>1194</v>
      </c>
      <c r="E613" s="78" t="s">
        <v>1861</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2216</v>
      </c>
      <c r="Z613" s="20"/>
    </row>
    <row r="614" spans="1:26" ht="55" customHeight="1" x14ac:dyDescent="0.15">
      <c r="A614" s="43" t="s">
        <v>1852</v>
      </c>
      <c r="B614" s="169"/>
      <c r="C614" s="170" t="s">
        <v>12</v>
      </c>
      <c r="D614" s="83" t="s">
        <v>1194</v>
      </c>
      <c r="E614" s="83" t="s">
        <v>1864</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2216</v>
      </c>
      <c r="Z614" s="43"/>
    </row>
    <row r="615" spans="1:26" ht="55" customHeight="1" x14ac:dyDescent="0.15">
      <c r="A615" s="42" t="s">
        <v>1853</v>
      </c>
      <c r="B615" s="173"/>
      <c r="C615" s="174" t="s">
        <v>12</v>
      </c>
      <c r="D615" s="78" t="s">
        <v>2339</v>
      </c>
      <c r="E615" s="78" t="s">
        <v>2533</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2216</v>
      </c>
      <c r="Z615" s="20"/>
    </row>
    <row r="616" spans="1:26" ht="55" customHeight="1" x14ac:dyDescent="0.15">
      <c r="A616" s="43" t="s">
        <v>1854</v>
      </c>
      <c r="B616" s="169"/>
      <c r="C616" s="170" t="s">
        <v>12</v>
      </c>
      <c r="D616" s="83" t="s">
        <v>2339</v>
      </c>
      <c r="E616" s="83" t="s">
        <v>2080</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2216</v>
      </c>
      <c r="Z616" s="43"/>
    </row>
    <row r="617" spans="1:26" ht="55" customHeight="1" x14ac:dyDescent="0.15">
      <c r="A617" s="42" t="s">
        <v>1855</v>
      </c>
      <c r="B617" s="173"/>
      <c r="C617" s="174" t="s">
        <v>12</v>
      </c>
      <c r="D617" s="78" t="s">
        <v>192</v>
      </c>
      <c r="E617" s="78" t="s">
        <v>2534</v>
      </c>
      <c r="F617" s="78" t="s">
        <v>2536</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2216</v>
      </c>
      <c r="Z617" s="20"/>
    </row>
    <row r="618" spans="1:26" ht="55" customHeight="1" x14ac:dyDescent="0.15">
      <c r="A618" s="43" t="s">
        <v>1856</v>
      </c>
      <c r="B618" s="169"/>
      <c r="C618" s="170" t="s">
        <v>12</v>
      </c>
      <c r="D618" s="83" t="s">
        <v>192</v>
      </c>
      <c r="E618" s="83" t="s">
        <v>1865</v>
      </c>
      <c r="F618" s="83" t="s">
        <v>2336</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2216</v>
      </c>
      <c r="Z618" s="43"/>
    </row>
    <row r="619" spans="1:26" ht="55" customHeight="1" x14ac:dyDescent="0.15">
      <c r="A619" s="42" t="s">
        <v>1857</v>
      </c>
      <c r="B619" s="173"/>
      <c r="C619" s="174" t="s">
        <v>12</v>
      </c>
      <c r="D619" s="78" t="s">
        <v>192</v>
      </c>
      <c r="E619" s="78" t="s">
        <v>2534</v>
      </c>
      <c r="F619" s="78" t="s">
        <v>2535</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2216</v>
      </c>
      <c r="Z619" s="20"/>
    </row>
    <row r="620" spans="1:26" ht="55" customHeight="1" x14ac:dyDescent="0.15">
      <c r="A620" s="43" t="s">
        <v>1858</v>
      </c>
      <c r="B620" s="169"/>
      <c r="C620" s="170" t="s">
        <v>12</v>
      </c>
      <c r="D620" s="83" t="s">
        <v>2339</v>
      </c>
      <c r="E620" s="83" t="s">
        <v>2406</v>
      </c>
      <c r="F620" s="83" t="s">
        <v>2408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2216</v>
      </c>
      <c r="Z620" s="43"/>
    </row>
    <row r="621" spans="1:26" ht="55" customHeight="1" x14ac:dyDescent="0.15">
      <c r="A621" s="42" t="s">
        <v>1867</v>
      </c>
      <c r="B621" s="173"/>
      <c r="C621" s="174" t="s">
        <v>12</v>
      </c>
      <c r="D621" s="78" t="s">
        <v>1194</v>
      </c>
      <c r="E621" s="78" t="s">
        <v>1875</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2216</v>
      </c>
      <c r="Z621" s="20"/>
    </row>
    <row r="622" spans="1:26" ht="55" customHeight="1" x14ac:dyDescent="0.15">
      <c r="A622" s="43" t="s">
        <v>1868</v>
      </c>
      <c r="B622" s="169"/>
      <c r="C622" s="170" t="s">
        <v>12</v>
      </c>
      <c r="D622" s="83" t="s">
        <v>1194</v>
      </c>
      <c r="E622" s="83" t="s">
        <v>2081</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2216</v>
      </c>
      <c r="Z622" s="43"/>
    </row>
    <row r="623" spans="1:26" ht="55" customHeight="1" x14ac:dyDescent="0.15">
      <c r="A623" s="42" t="s">
        <v>1869</v>
      </c>
      <c r="B623" s="173"/>
      <c r="C623" s="174" t="s">
        <v>12</v>
      </c>
      <c r="D623" s="78" t="s">
        <v>1194</v>
      </c>
      <c r="E623" s="78" t="s">
        <v>1876</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2216</v>
      </c>
      <c r="Z623" s="20"/>
    </row>
    <row r="624" spans="1:26" ht="55" customHeight="1" x14ac:dyDescent="0.15">
      <c r="A624" s="43" t="s">
        <v>1870</v>
      </c>
      <c r="B624" s="169"/>
      <c r="C624" s="170" t="s">
        <v>12</v>
      </c>
      <c r="D624" s="83" t="s">
        <v>2339</v>
      </c>
      <c r="E624" s="83" t="s">
        <v>2537</v>
      </c>
      <c r="F624" s="83" t="s">
        <v>2407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2216</v>
      </c>
      <c r="Z624" s="43"/>
    </row>
    <row r="625" spans="1:26" ht="55" customHeight="1" x14ac:dyDescent="0.15">
      <c r="A625" s="42" t="s">
        <v>1871</v>
      </c>
      <c r="B625" s="173"/>
      <c r="C625" s="174" t="s">
        <v>12</v>
      </c>
      <c r="D625" s="78" t="s">
        <v>2339</v>
      </c>
      <c r="E625" s="78" t="s">
        <v>1877</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2216</v>
      </c>
      <c r="Z625" s="20"/>
    </row>
    <row r="626" spans="1:26" ht="55" customHeight="1" x14ac:dyDescent="0.15">
      <c r="A626" s="43" t="s">
        <v>1872</v>
      </c>
      <c r="B626" s="169"/>
      <c r="C626" s="170" t="s">
        <v>12</v>
      </c>
      <c r="D626" s="83" t="s">
        <v>2339</v>
      </c>
      <c r="E626" s="83" t="s">
        <v>1877</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2216</v>
      </c>
      <c r="Z626" s="43"/>
    </row>
    <row r="627" spans="1:26" ht="55" customHeight="1" x14ac:dyDescent="0.15">
      <c r="A627" s="42" t="s">
        <v>1873</v>
      </c>
      <c r="B627" s="173"/>
      <c r="C627" s="174" t="s">
        <v>12</v>
      </c>
      <c r="D627" s="78" t="s">
        <v>2339</v>
      </c>
      <c r="E627" s="78" t="s">
        <v>1877</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2216</v>
      </c>
      <c r="Z627" s="20"/>
    </row>
    <row r="628" spans="1:26" ht="55" customHeight="1" x14ac:dyDescent="0.15">
      <c r="A628" s="43" t="s">
        <v>1874</v>
      </c>
      <c r="B628" s="169"/>
      <c r="C628" s="170" t="s">
        <v>12</v>
      </c>
      <c r="D628" s="83" t="s">
        <v>50</v>
      </c>
      <c r="E628" s="83" t="s">
        <v>1878</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2216</v>
      </c>
      <c r="Z628" s="43"/>
    </row>
    <row r="629" spans="1:26" ht="55" customHeight="1" x14ac:dyDescent="0.15">
      <c r="A629" s="42" t="s">
        <v>1881</v>
      </c>
      <c r="B629" s="173"/>
      <c r="C629" s="174" t="s">
        <v>12</v>
      </c>
      <c r="D629" s="78" t="s">
        <v>50</v>
      </c>
      <c r="E629" s="78" t="s">
        <v>2538</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2216</v>
      </c>
      <c r="Z629" s="20"/>
    </row>
    <row r="630" spans="1:26" ht="55" customHeight="1" x14ac:dyDescent="0.15">
      <c r="A630" s="43" t="s">
        <v>1882</v>
      </c>
      <c r="B630" s="169"/>
      <c r="C630" s="170" t="s">
        <v>12</v>
      </c>
      <c r="D630" s="83" t="s">
        <v>50</v>
      </c>
      <c r="E630" s="83" t="s">
        <v>1879</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2216</v>
      </c>
      <c r="Z630" s="43"/>
    </row>
    <row r="631" spans="1:26" ht="55" customHeight="1" x14ac:dyDescent="0.15">
      <c r="A631" s="42" t="s">
        <v>1883</v>
      </c>
      <c r="B631" s="173"/>
      <c r="C631" s="174" t="s">
        <v>12</v>
      </c>
      <c r="D631" s="78" t="s">
        <v>50</v>
      </c>
      <c r="E631" s="78" t="s">
        <v>1879</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2216</v>
      </c>
      <c r="Z631" s="20"/>
    </row>
    <row r="632" spans="1:26" ht="55" customHeight="1" x14ac:dyDescent="0.15">
      <c r="A632" s="43" t="s">
        <v>1884</v>
      </c>
      <c r="B632" s="169"/>
      <c r="C632" s="170" t="s">
        <v>12</v>
      </c>
      <c r="D632" s="83" t="s">
        <v>2339</v>
      </c>
      <c r="E632" s="83" t="s">
        <v>1880</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2216</v>
      </c>
      <c r="Z632" s="43"/>
    </row>
    <row r="633" spans="1:26" ht="55" customHeight="1" x14ac:dyDescent="0.15">
      <c r="A633" s="42" t="s">
        <v>1885</v>
      </c>
      <c r="B633" s="173"/>
      <c r="C633" s="174" t="s">
        <v>12</v>
      </c>
      <c r="D633" s="78" t="s">
        <v>2339</v>
      </c>
      <c r="E633" s="78" t="s">
        <v>1880</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2216</v>
      </c>
      <c r="Z633" s="20"/>
    </row>
    <row r="634" spans="1:26" ht="55" customHeight="1" x14ac:dyDescent="0.15">
      <c r="A634" s="43" t="s">
        <v>1886</v>
      </c>
      <c r="B634" s="169"/>
      <c r="C634" s="170" t="s">
        <v>12</v>
      </c>
      <c r="D634" s="83" t="s">
        <v>2339</v>
      </c>
      <c r="E634" s="83" t="s">
        <v>1880</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2216</v>
      </c>
      <c r="Z634" s="43"/>
    </row>
    <row r="635" spans="1:26" ht="55" customHeight="1" x14ac:dyDescent="0.15">
      <c r="A635" s="42" t="s">
        <v>1887</v>
      </c>
      <c r="B635" s="173"/>
      <c r="C635" s="174" t="s">
        <v>12</v>
      </c>
      <c r="D635" s="78" t="s">
        <v>52</v>
      </c>
      <c r="E635" s="78" t="s">
        <v>1922</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2216</v>
      </c>
      <c r="Z635" s="20"/>
    </row>
    <row r="636" spans="1:26" ht="55" customHeight="1" x14ac:dyDescent="0.15">
      <c r="A636" s="43" t="s">
        <v>1888</v>
      </c>
      <c r="B636" s="169"/>
      <c r="C636" s="170" t="s">
        <v>12</v>
      </c>
      <c r="D636" s="83" t="s">
        <v>52</v>
      </c>
      <c r="E636" s="83" t="s">
        <v>2402</v>
      </c>
      <c r="F636" s="83" t="s">
        <v>2401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2216</v>
      </c>
      <c r="Z636" s="43"/>
    </row>
    <row r="637" spans="1:26" ht="55" customHeight="1" x14ac:dyDescent="0.15">
      <c r="A637" s="42" t="s">
        <v>1889</v>
      </c>
      <c r="B637" s="173"/>
      <c r="C637" s="174" t="s">
        <v>12</v>
      </c>
      <c r="D637" s="78" t="s">
        <v>52</v>
      </c>
      <c r="E637" s="78" t="s">
        <v>1923</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2216</v>
      </c>
      <c r="Z637" s="20"/>
    </row>
    <row r="638" spans="1:26" ht="55" customHeight="1" x14ac:dyDescent="0.15">
      <c r="A638" s="43" t="s">
        <v>1890</v>
      </c>
      <c r="B638" s="169"/>
      <c r="C638" s="170" t="s">
        <v>12</v>
      </c>
      <c r="D638" s="83" t="s">
        <v>52</v>
      </c>
      <c r="E638" s="83" t="s">
        <v>1923</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2216</v>
      </c>
      <c r="Z638" s="43"/>
    </row>
    <row r="639" spans="1:26" ht="55" customHeight="1" x14ac:dyDescent="0.15">
      <c r="A639" s="42" t="s">
        <v>1891</v>
      </c>
      <c r="B639" s="173"/>
      <c r="C639" s="174" t="s">
        <v>12</v>
      </c>
      <c r="D639" s="78" t="s">
        <v>52</v>
      </c>
      <c r="E639" s="78" t="s">
        <v>2539</v>
      </c>
      <c r="F639" s="78" t="s">
        <v>2383</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2216</v>
      </c>
      <c r="Z639" s="20"/>
    </row>
    <row r="640" spans="1:26" ht="55" customHeight="1" x14ac:dyDescent="0.15">
      <c r="A640" s="43" t="s">
        <v>1892</v>
      </c>
      <c r="B640" s="169"/>
      <c r="C640" s="170" t="s">
        <v>12</v>
      </c>
      <c r="D640" s="83" t="s">
        <v>52</v>
      </c>
      <c r="E640" s="83" t="s">
        <v>2539</v>
      </c>
      <c r="F640" s="83" t="s">
        <v>2405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2216</v>
      </c>
      <c r="Z640" s="43"/>
    </row>
    <row r="641" spans="1:26" ht="55" customHeight="1" x14ac:dyDescent="0.15">
      <c r="A641" s="42" t="s">
        <v>1893</v>
      </c>
      <c r="B641" s="173"/>
      <c r="C641" s="174" t="s">
        <v>12</v>
      </c>
      <c r="D641" s="78" t="s">
        <v>52</v>
      </c>
      <c r="E641" s="78" t="s">
        <v>2082</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2216</v>
      </c>
      <c r="Z641" s="20"/>
    </row>
    <row r="642" spans="1:26" ht="55" customHeight="1" x14ac:dyDescent="0.15">
      <c r="A642" s="43" t="s">
        <v>1894</v>
      </c>
      <c r="B642" s="169"/>
      <c r="C642" s="170" t="s">
        <v>12</v>
      </c>
      <c r="D642" s="83" t="s">
        <v>2339</v>
      </c>
      <c r="E642" s="83" t="s">
        <v>2083</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2216</v>
      </c>
      <c r="Z642" s="43"/>
    </row>
    <row r="643" spans="1:26" ht="55" customHeight="1" x14ac:dyDescent="0.15">
      <c r="A643" s="42" t="s">
        <v>1895</v>
      </c>
      <c r="B643" s="173"/>
      <c r="C643" s="174" t="s">
        <v>12</v>
      </c>
      <c r="D643" s="78" t="s">
        <v>2339</v>
      </c>
      <c r="E643" s="78" t="s">
        <v>1866</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2216</v>
      </c>
      <c r="Z643" s="20"/>
    </row>
    <row r="644" spans="1:26" ht="55" customHeight="1" x14ac:dyDescent="0.15">
      <c r="A644" s="43" t="s">
        <v>1896</v>
      </c>
      <c r="B644" s="169"/>
      <c r="C644" s="170" t="s">
        <v>12</v>
      </c>
      <c r="D644" s="83" t="s">
        <v>2339</v>
      </c>
      <c r="E644" s="83" t="s">
        <v>2537</v>
      </c>
      <c r="F644" s="83" t="s">
        <v>2420</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2216</v>
      </c>
      <c r="Z644" s="43"/>
    </row>
    <row r="645" spans="1:26" ht="55" customHeight="1" x14ac:dyDescent="0.15">
      <c r="A645" s="42" t="s">
        <v>1897</v>
      </c>
      <c r="B645" s="173"/>
      <c r="C645" s="174" t="s">
        <v>12</v>
      </c>
      <c r="D645" s="78" t="s">
        <v>2339</v>
      </c>
      <c r="E645" s="78" t="s">
        <v>2537</v>
      </c>
      <c r="F645" s="78" t="s">
        <v>2422</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2216</v>
      </c>
      <c r="Z645" s="20"/>
    </row>
    <row r="646" spans="1:26" ht="55" customHeight="1" x14ac:dyDescent="0.15">
      <c r="A646" s="43" t="s">
        <v>1898</v>
      </c>
      <c r="B646" s="169"/>
      <c r="C646" s="170" t="s">
        <v>12</v>
      </c>
      <c r="D646" s="83" t="s">
        <v>2339</v>
      </c>
      <c r="E646" s="83" t="s">
        <v>1924</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2216</v>
      </c>
      <c r="Z646" s="43"/>
    </row>
    <row r="647" spans="1:26" ht="55" customHeight="1" x14ac:dyDescent="0.15">
      <c r="A647" s="42" t="s">
        <v>1899</v>
      </c>
      <c r="B647" s="173"/>
      <c r="C647" s="174" t="s">
        <v>12</v>
      </c>
      <c r="D647" s="78" t="s">
        <v>52</v>
      </c>
      <c r="E647" s="78" t="s">
        <v>2402</v>
      </c>
      <c r="F647" s="78" t="s">
        <v>2404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2216</v>
      </c>
      <c r="Z647" s="20"/>
    </row>
    <row r="648" spans="1:26" ht="55" customHeight="1" x14ac:dyDescent="0.15">
      <c r="A648" s="43" t="s">
        <v>1900</v>
      </c>
      <c r="B648" s="169"/>
      <c r="C648" s="170" t="s">
        <v>12</v>
      </c>
      <c r="D648" s="83" t="s">
        <v>52</v>
      </c>
      <c r="E648" s="83" t="s">
        <v>2403</v>
      </c>
      <c r="F648" s="83" t="s">
        <v>2405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2216</v>
      </c>
      <c r="Z648" s="43"/>
    </row>
    <row r="649" spans="1:26" ht="55" customHeight="1" x14ac:dyDescent="0.15">
      <c r="A649" s="42" t="s">
        <v>1901</v>
      </c>
      <c r="B649" s="173"/>
      <c r="C649" s="174" t="s">
        <v>12</v>
      </c>
      <c r="D649" s="78" t="s">
        <v>2339</v>
      </c>
      <c r="E649" s="78" t="s">
        <v>2367</v>
      </c>
      <c r="F649" s="78" t="s">
        <v>2374</v>
      </c>
      <c r="G649" s="78" t="s">
        <v>1947</v>
      </c>
      <c r="H649" s="175">
        <f>INVENTARIO[[#This Row],[Precio Final]]</f>
        <v>30</v>
      </c>
      <c r="I649" s="78">
        <v>7</v>
      </c>
      <c r="J649" s="78">
        <v>6</v>
      </c>
      <c r="K649" s="110">
        <f>SUMIFS(VENTAS[Cantidad],VENTAS[Código del producto Vendido],INVENTARIO[[#This Row],[Code]])</f>
        <v>2</v>
      </c>
      <c r="L649" s="120">
        <f>INVENTARIO[[#This Row],[Entradas]]-INVENTARIO[[#This Row],[Salidas]]</f>
        <v>4</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1903</v>
      </c>
      <c r="B651" s="173"/>
      <c r="C651" s="174" t="s">
        <v>12</v>
      </c>
      <c r="D651" s="78" t="s">
        <v>2339</v>
      </c>
      <c r="E651" s="78" t="s">
        <v>2540</v>
      </c>
      <c r="F651" s="78" t="s">
        <v>2541</v>
      </c>
      <c r="G651" s="78" t="s">
        <v>1947</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1904</v>
      </c>
      <c r="B652" s="169"/>
      <c r="C652" s="170" t="s">
        <v>12</v>
      </c>
      <c r="D652" s="83" t="s">
        <v>215</v>
      </c>
      <c r="E652" s="83" t="s">
        <v>1981</v>
      </c>
      <c r="F652" s="83" t="s">
        <v>2337</v>
      </c>
      <c r="G652" s="83" t="s">
        <v>1947</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1905</v>
      </c>
      <c r="B653" s="173"/>
      <c r="C653" s="174" t="s">
        <v>12</v>
      </c>
      <c r="D653" s="78" t="s">
        <v>215</v>
      </c>
      <c r="E653" s="78" t="s">
        <v>2084</v>
      </c>
      <c r="F653" s="78" t="s">
        <v>697</v>
      </c>
      <c r="G653" s="78" t="s">
        <v>1947</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2680</v>
      </c>
      <c r="B654" s="169"/>
      <c r="C654" s="170" t="s">
        <v>12</v>
      </c>
      <c r="D654" s="83" t="s">
        <v>2339</v>
      </c>
      <c r="E654" s="83" t="s">
        <v>2323</v>
      </c>
      <c r="F654" s="83" t="s">
        <v>695</v>
      </c>
      <c r="G654" s="83" t="s">
        <v>1947</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1907</v>
      </c>
      <c r="B655" s="173"/>
      <c r="C655" s="174" t="s">
        <v>12</v>
      </c>
      <c r="D655" s="78" t="s">
        <v>2339</v>
      </c>
      <c r="E655" s="78" t="s">
        <v>1987</v>
      </c>
      <c r="F655" s="78" t="s">
        <v>697</v>
      </c>
      <c r="G655" s="78" t="s">
        <v>1947</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1908</v>
      </c>
      <c r="B656" s="169"/>
      <c r="C656" s="170" t="s">
        <v>12</v>
      </c>
      <c r="D656" s="83" t="s">
        <v>215</v>
      </c>
      <c r="E656" s="83" t="s">
        <v>1981</v>
      </c>
      <c r="F656" s="83" t="s">
        <v>1344</v>
      </c>
      <c r="G656" s="83" t="s">
        <v>1947</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1909</v>
      </c>
      <c r="B657" s="173"/>
      <c r="C657" s="174" t="s">
        <v>12</v>
      </c>
      <c r="D657" s="78" t="s">
        <v>215</v>
      </c>
      <c r="E657" s="78" t="s">
        <v>1997</v>
      </c>
      <c r="F657" s="78" t="s">
        <v>697</v>
      </c>
      <c r="G657" s="78" t="s">
        <v>1947</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1910</v>
      </c>
      <c r="B658" s="169"/>
      <c r="C658" s="170" t="s">
        <v>12</v>
      </c>
      <c r="D658" s="83" t="s">
        <v>2339</v>
      </c>
      <c r="E658" s="83" t="s">
        <v>2542</v>
      </c>
      <c r="F658" s="83" t="s">
        <v>695</v>
      </c>
      <c r="G658" s="83" t="s">
        <v>1947</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1911</v>
      </c>
      <c r="B660" s="169"/>
      <c r="C660" s="170" t="s">
        <v>12</v>
      </c>
      <c r="D660" s="83" t="s">
        <v>52</v>
      </c>
      <c r="E660" s="83" t="s">
        <v>2543</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row>
    <row r="661" spans="1:26" ht="55" customHeight="1" x14ac:dyDescent="0.15">
      <c r="A661" s="42" t="s">
        <v>1912</v>
      </c>
      <c r="B661" s="173"/>
      <c r="C661" s="174" t="s">
        <v>12</v>
      </c>
      <c r="D661" s="78" t="s">
        <v>52</v>
      </c>
      <c r="E661" s="78" t="s">
        <v>2006</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1913</v>
      </c>
      <c r="B662" s="169"/>
      <c r="C662" s="170" t="s">
        <v>12</v>
      </c>
      <c r="D662" s="83" t="s">
        <v>52</v>
      </c>
      <c r="E662" s="83" t="s">
        <v>2544</v>
      </c>
      <c r="F662" s="83" t="s">
        <v>2338</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1914</v>
      </c>
      <c r="B663" s="173"/>
      <c r="C663" s="174" t="s">
        <v>12</v>
      </c>
      <c r="D663" s="78" t="s">
        <v>2412</v>
      </c>
      <c r="E663" s="78" t="s">
        <v>2007</v>
      </c>
      <c r="F663" s="78" t="s">
        <v>695</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1915</v>
      </c>
      <c r="B664" s="169"/>
      <c r="C664" s="170" t="s">
        <v>12</v>
      </c>
      <c r="D664" s="83" t="s">
        <v>52</v>
      </c>
      <c r="E664" s="83" t="s">
        <v>2008</v>
      </c>
      <c r="F664" s="83" t="s">
        <v>2338</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1916</v>
      </c>
      <c r="B665" s="173"/>
      <c r="C665" s="174" t="s">
        <v>12</v>
      </c>
      <c r="D665" s="78" t="s">
        <v>52</v>
      </c>
      <c r="E665" s="78" t="s">
        <v>2085</v>
      </c>
      <c r="F665" s="78" t="s">
        <v>2338</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1917</v>
      </c>
      <c r="B666" s="169"/>
      <c r="C666" s="170" t="s">
        <v>12</v>
      </c>
      <c r="D666" s="83" t="s">
        <v>52</v>
      </c>
      <c r="E666" s="83" t="s">
        <v>1831</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1918</v>
      </c>
      <c r="B667" s="169"/>
      <c r="C667" s="170" t="s">
        <v>12</v>
      </c>
      <c r="D667" s="83" t="s">
        <v>52</v>
      </c>
      <c r="E667" s="83" t="s">
        <v>2354</v>
      </c>
      <c r="F667" s="83" t="s">
        <v>2405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1919</v>
      </c>
      <c r="B668" s="173"/>
      <c r="C668" s="174" t="s">
        <v>12</v>
      </c>
      <c r="D668" s="78" t="s">
        <v>52</v>
      </c>
      <c r="E668" s="78" t="s">
        <v>2010</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1920</v>
      </c>
      <c r="B669" s="169"/>
      <c r="C669" s="170" t="s">
        <v>12</v>
      </c>
      <c r="D669" s="83" t="s">
        <v>52</v>
      </c>
      <c r="E669" s="83" t="s">
        <v>2011</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1921</v>
      </c>
      <c r="B670" s="173"/>
      <c r="C670" s="174" t="s">
        <v>12</v>
      </c>
      <c r="D670" s="78" t="s">
        <v>52</v>
      </c>
      <c r="E670" s="78" t="s">
        <v>2545</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2014</v>
      </c>
      <c r="B671" s="169"/>
      <c r="C671" s="170" t="s">
        <v>12</v>
      </c>
      <c r="D671" s="83" t="s">
        <v>52</v>
      </c>
      <c r="E671" s="83" t="s">
        <v>2012</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2015</v>
      </c>
      <c r="B672" s="173"/>
      <c r="C672" s="174" t="s">
        <v>12</v>
      </c>
      <c r="D672" s="78" t="s">
        <v>52</v>
      </c>
      <c r="E672" s="78" t="s">
        <v>2546</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2016</v>
      </c>
      <c r="B673" s="169"/>
      <c r="C673" s="170" t="s">
        <v>12</v>
      </c>
      <c r="D673" s="83" t="s">
        <v>52</v>
      </c>
      <c r="E673" s="83" t="s">
        <v>2013</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2017</v>
      </c>
      <c r="B674" s="173"/>
      <c r="C674" s="174" t="s">
        <v>12</v>
      </c>
      <c r="D674" s="78" t="s">
        <v>52</v>
      </c>
      <c r="E674" s="78" t="s">
        <v>2013</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2018</v>
      </c>
      <c r="B675" s="169"/>
      <c r="C675" s="170" t="s">
        <v>12</v>
      </c>
      <c r="D675" s="83" t="s">
        <v>52</v>
      </c>
      <c r="E675" s="83" t="s">
        <v>2548</v>
      </c>
      <c r="F675" s="83" t="s">
        <v>2547</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2019</v>
      </c>
      <c r="B676" s="173"/>
      <c r="C676" s="174" t="s">
        <v>12</v>
      </c>
      <c r="D676" s="78" t="s">
        <v>52</v>
      </c>
      <c r="E676" s="78" t="s">
        <v>2021</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2020</v>
      </c>
      <c r="B677" s="169"/>
      <c r="C677" s="170" t="s">
        <v>12</v>
      </c>
      <c r="D677" s="83" t="s">
        <v>52</v>
      </c>
      <c r="E677" s="83" t="s">
        <v>2021</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2022</v>
      </c>
      <c r="B678" s="173"/>
      <c r="C678" s="174" t="s">
        <v>12</v>
      </c>
      <c r="D678" s="78" t="s">
        <v>52</v>
      </c>
      <c r="E678" s="78" t="s">
        <v>2549</v>
      </c>
      <c r="F678" s="78" t="s">
        <v>692</v>
      </c>
      <c r="G678" s="78" t="s">
        <v>426</v>
      </c>
      <c r="H678" s="175">
        <f>INVENTARIO[[#This Row],[Precio Final]]</f>
        <v>18</v>
      </c>
      <c r="I678" s="78">
        <v>0</v>
      </c>
      <c r="J678" s="78">
        <v>0</v>
      </c>
      <c r="K678" s="110">
        <f>SUMIFS(VENTAS[Cantidad],VENTAS[Código del producto Vendido],INVENTARIO[[#This Row],[Code]])</f>
        <v>0</v>
      </c>
      <c r="L678" s="120">
        <f>INVENTARIO[[#This Row],[Entradas]]-INVENTARIO[[#This Row],[Salidas]]</f>
        <v>0</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2023</v>
      </c>
      <c r="B679" s="169"/>
      <c r="C679" s="170" t="s">
        <v>12</v>
      </c>
      <c r="D679" s="83" t="s">
        <v>52</v>
      </c>
      <c r="E679" s="83" t="s">
        <v>2026</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2024</v>
      </c>
      <c r="B680" s="173"/>
      <c r="C680" s="174" t="s">
        <v>12</v>
      </c>
      <c r="D680" s="78" t="s">
        <v>52</v>
      </c>
      <c r="E680" s="78" t="s">
        <v>2027</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2025</v>
      </c>
      <c r="B681" s="169"/>
      <c r="C681" s="170" t="s">
        <v>12</v>
      </c>
      <c r="D681" s="83" t="s">
        <v>52</v>
      </c>
      <c r="E681" s="83" t="s">
        <v>2318</v>
      </c>
      <c r="F681" s="83" t="s">
        <v>695</v>
      </c>
      <c r="G681" s="83" t="s">
        <v>426</v>
      </c>
      <c r="H681" s="171">
        <f>INVENTARIO[[#This Row],[Precio Final]]</f>
        <v>30</v>
      </c>
      <c r="I681" s="83">
        <v>0</v>
      </c>
      <c r="J681" s="83" t="s">
        <v>2662</v>
      </c>
      <c r="K681" s="112">
        <f>SUMIFS(VENTAS[Cantidad],VENTAS[Código del producto Vendido],INVENTARIO[[#This Row],[Code]])</f>
        <v>0</v>
      </c>
      <c r="L681" s="121" t="e">
        <f>INVENTARIO[[#This Row],[Entradas]]-INVENTARIO[[#This Row],[Salidas]]</f>
        <v>#VALUE!</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2029</v>
      </c>
      <c r="B682" s="173"/>
      <c r="C682" s="174" t="s">
        <v>12</v>
      </c>
      <c r="D682" s="78" t="s">
        <v>52</v>
      </c>
      <c r="E682" s="78" t="s">
        <v>2028</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2030</v>
      </c>
      <c r="B683" s="169"/>
      <c r="C683" s="170" t="s">
        <v>12</v>
      </c>
      <c r="D683" s="83" t="s">
        <v>52</v>
      </c>
      <c r="E683" s="83" t="s">
        <v>2550</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2031</v>
      </c>
      <c r="B684" s="173"/>
      <c r="C684" s="174" t="s">
        <v>12</v>
      </c>
      <c r="D684" s="78" t="s">
        <v>52</v>
      </c>
      <c r="E684" s="78" t="s">
        <v>2550</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2032</v>
      </c>
      <c r="B685" s="169"/>
      <c r="C685" s="170" t="s">
        <v>12</v>
      </c>
      <c r="D685" s="83" t="s">
        <v>50</v>
      </c>
      <c r="E685" s="83" t="s">
        <v>2551</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2033</v>
      </c>
      <c r="B686" s="173"/>
      <c r="C686" s="174" t="s">
        <v>12</v>
      </c>
      <c r="D686" s="78" t="s">
        <v>50</v>
      </c>
      <c r="E686" s="78" t="s">
        <v>2551</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2034</v>
      </c>
      <c r="B687" s="169"/>
      <c r="C687" s="170" t="s">
        <v>12</v>
      </c>
      <c r="D687" s="83" t="s">
        <v>2339</v>
      </c>
      <c r="E687" s="83" t="s">
        <v>2552</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2035</v>
      </c>
      <c r="B688" s="173"/>
      <c r="C688" s="174" t="s">
        <v>12</v>
      </c>
      <c r="D688" s="78" t="s">
        <v>2339</v>
      </c>
      <c r="E688" s="78" t="s">
        <v>2552</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2036</v>
      </c>
      <c r="B689" s="169"/>
      <c r="C689" s="170" t="s">
        <v>12</v>
      </c>
      <c r="D689" s="83" t="s">
        <v>192</v>
      </c>
      <c r="E689" s="83" t="s">
        <v>2348</v>
      </c>
      <c r="F689" s="83" t="s">
        <v>2336</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2037</v>
      </c>
      <c r="B690" s="173"/>
      <c r="C690" s="174" t="s">
        <v>12</v>
      </c>
      <c r="D690" s="78" t="s">
        <v>192</v>
      </c>
      <c r="E690" s="78" t="s">
        <v>2075</v>
      </c>
      <c r="F690" s="78" t="s">
        <v>2336</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2039</v>
      </c>
      <c r="B692" s="173"/>
      <c r="C692" s="174" t="s">
        <v>12</v>
      </c>
      <c r="D692" s="78" t="s">
        <v>52</v>
      </c>
      <c r="E692" s="78" t="s">
        <v>2076</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2040</v>
      </c>
      <c r="B693" s="169"/>
      <c r="C693" s="170" t="s">
        <v>12</v>
      </c>
      <c r="D693" s="83" t="s">
        <v>253</v>
      </c>
      <c r="E693" s="83" t="s">
        <v>2378</v>
      </c>
      <c r="F693" s="83" t="s">
        <v>2377</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2316</v>
      </c>
      <c r="B694" s="173"/>
      <c r="C694" s="174"/>
      <c r="D694" s="78" t="s">
        <v>53</v>
      </c>
      <c r="E694" s="78" t="s">
        <v>2215</v>
      </c>
      <c r="F694" s="78" t="s">
        <v>695</v>
      </c>
      <c r="G694" s="78" t="s">
        <v>1947</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2041</v>
      </c>
      <c r="B695" s="169"/>
      <c r="C695" s="170" t="s">
        <v>12</v>
      </c>
      <c r="D695" s="83" t="s">
        <v>253</v>
      </c>
      <c r="E695" s="83" t="s">
        <v>2553</v>
      </c>
      <c r="F695" s="83" t="s">
        <v>2336</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2042</v>
      </c>
      <c r="B696" s="173"/>
      <c r="C696" s="174" t="s">
        <v>12</v>
      </c>
      <c r="D696" s="78" t="s">
        <v>253</v>
      </c>
      <c r="E696" s="78" t="s">
        <v>2086</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2043</v>
      </c>
      <c r="B697" s="169"/>
      <c r="C697" s="170" t="s">
        <v>12</v>
      </c>
      <c r="D697" s="83" t="s">
        <v>2339</v>
      </c>
      <c r="E697" s="83" t="s">
        <v>2087</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2044</v>
      </c>
      <c r="B698" s="173"/>
      <c r="C698" s="174" t="s">
        <v>12</v>
      </c>
      <c r="D698" s="78" t="s">
        <v>2339</v>
      </c>
      <c r="E698" s="78" t="s">
        <v>2088</v>
      </c>
      <c r="F698" s="78" t="s">
        <v>695</v>
      </c>
      <c r="G698" s="78" t="s">
        <v>1947</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2045</v>
      </c>
      <c r="B699" s="169"/>
      <c r="C699" s="170" t="s">
        <v>12</v>
      </c>
      <c r="D699" s="83" t="s">
        <v>2339</v>
      </c>
      <c r="E699" s="83" t="s">
        <v>2089</v>
      </c>
      <c r="F699" s="83" t="s">
        <v>697</v>
      </c>
      <c r="G699" s="83" t="s">
        <v>1947</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2046</v>
      </c>
      <c r="B700" s="173"/>
      <c r="C700" s="174" t="s">
        <v>12</v>
      </c>
      <c r="D700" s="78" t="s">
        <v>2339</v>
      </c>
      <c r="E700" s="78" t="s">
        <v>2088</v>
      </c>
      <c r="F700" s="78" t="s">
        <v>692</v>
      </c>
      <c r="G700" s="78" t="s">
        <v>1947</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2047</v>
      </c>
      <c r="B701" s="169"/>
      <c r="C701" s="170" t="s">
        <v>12</v>
      </c>
      <c r="D701" s="83" t="s">
        <v>52</v>
      </c>
      <c r="E701" s="83" t="s">
        <v>2554</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2048</v>
      </c>
      <c r="B702" s="173"/>
      <c r="C702" s="174" t="s">
        <v>12</v>
      </c>
      <c r="D702" s="78" t="s">
        <v>52</v>
      </c>
      <c r="E702" s="78" t="s">
        <v>2555</v>
      </c>
      <c r="F702" s="78" t="s">
        <v>2384</v>
      </c>
      <c r="G702" s="78" t="s">
        <v>1947</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2049</v>
      </c>
      <c r="B703" s="169"/>
      <c r="C703" s="170" t="s">
        <v>12</v>
      </c>
      <c r="D703" s="83" t="s">
        <v>52</v>
      </c>
      <c r="E703" s="83" t="s">
        <v>2555</v>
      </c>
      <c r="F703" s="83" t="s">
        <v>2391</v>
      </c>
      <c r="G703" s="83" t="s">
        <v>1947</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2050</v>
      </c>
      <c r="B704" s="173"/>
      <c r="C704" s="174" t="s">
        <v>12</v>
      </c>
      <c r="D704" s="78" t="s">
        <v>52</v>
      </c>
      <c r="E704" s="78" t="s">
        <v>2555</v>
      </c>
      <c r="F704" s="78" t="s">
        <v>2386</v>
      </c>
      <c r="G704" s="78" t="s">
        <v>1947</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2051</v>
      </c>
      <c r="B705" s="169"/>
      <c r="C705" s="170" t="s">
        <v>12</v>
      </c>
      <c r="D705" s="83" t="s">
        <v>2339</v>
      </c>
      <c r="E705" s="83" t="s">
        <v>2090</v>
      </c>
      <c r="F705" s="83" t="s">
        <v>692</v>
      </c>
      <c r="G705" s="83" t="s">
        <v>1947</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2052</v>
      </c>
      <c r="B706" s="173"/>
      <c r="C706" s="174" t="s">
        <v>12</v>
      </c>
      <c r="D706" s="78" t="s">
        <v>52</v>
      </c>
      <c r="E706" s="78" t="s">
        <v>2556</v>
      </c>
      <c r="F706" s="78" t="s">
        <v>697</v>
      </c>
      <c r="G706" s="78" t="s">
        <v>1947</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2305</v>
      </c>
      <c r="Z706" s="20"/>
    </row>
    <row r="707" spans="1:26" ht="55" customHeight="1" x14ac:dyDescent="0.15">
      <c r="A707" s="43" t="s">
        <v>2053</v>
      </c>
      <c r="B707" s="169"/>
      <c r="C707" s="170" t="s">
        <v>12</v>
      </c>
      <c r="D707" s="83" t="s">
        <v>52</v>
      </c>
      <c r="E707" s="83" t="s">
        <v>2557</v>
      </c>
      <c r="F707" s="83" t="s">
        <v>698</v>
      </c>
      <c r="G707" s="83" t="s">
        <v>1947</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2054</v>
      </c>
      <c r="B708" s="173"/>
      <c r="C708" s="174" t="s">
        <v>12</v>
      </c>
      <c r="D708" s="78" t="s">
        <v>2339</v>
      </c>
      <c r="E708" s="78" t="s">
        <v>2558</v>
      </c>
      <c r="F708" s="78" t="s">
        <v>697</v>
      </c>
      <c r="G708" s="78" t="s">
        <v>1947</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2055</v>
      </c>
      <c r="B709" s="169"/>
      <c r="C709" s="170" t="s">
        <v>12</v>
      </c>
      <c r="D709" s="83" t="s">
        <v>2339</v>
      </c>
      <c r="E709" s="83" t="s">
        <v>2558</v>
      </c>
      <c r="F709" s="83" t="s">
        <v>695</v>
      </c>
      <c r="G709" s="83" t="s">
        <v>1947</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2056</v>
      </c>
      <c r="B710" s="173"/>
      <c r="C710" s="174" t="s">
        <v>12</v>
      </c>
      <c r="D710" s="78" t="s">
        <v>2339</v>
      </c>
      <c r="E710" s="78" t="s">
        <v>2322</v>
      </c>
      <c r="F710" s="78" t="s">
        <v>2374</v>
      </c>
      <c r="G710" s="78" t="s">
        <v>1947</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2057</v>
      </c>
      <c r="B711" s="169"/>
      <c r="C711" s="170" t="s">
        <v>12</v>
      </c>
      <c r="D711" s="83" t="s">
        <v>2339</v>
      </c>
      <c r="E711" s="83" t="s">
        <v>2322</v>
      </c>
      <c r="F711" s="83" t="s">
        <v>2375</v>
      </c>
      <c r="G711" s="83" t="s">
        <v>1947</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2058</v>
      </c>
      <c r="B712" s="173"/>
      <c r="C712" s="174" t="s">
        <v>12</v>
      </c>
      <c r="D712" s="78" t="s">
        <v>50</v>
      </c>
      <c r="E712" s="78" t="s">
        <v>2091</v>
      </c>
      <c r="F712" s="78" t="s">
        <v>697</v>
      </c>
      <c r="G712" s="78" t="s">
        <v>1947</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2059</v>
      </c>
      <c r="B713" s="169"/>
      <c r="C713" s="170" t="s">
        <v>12</v>
      </c>
      <c r="D713" s="83" t="s">
        <v>2339</v>
      </c>
      <c r="E713" s="83" t="s">
        <v>2091</v>
      </c>
      <c r="F713" s="83" t="s">
        <v>695</v>
      </c>
      <c r="G713" s="83" t="s">
        <v>1947</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2060</v>
      </c>
      <c r="B714" s="173"/>
      <c r="C714" s="174" t="s">
        <v>12</v>
      </c>
      <c r="D714" s="78" t="s">
        <v>2339</v>
      </c>
      <c r="E714" s="78" t="s">
        <v>2559</v>
      </c>
      <c r="F714" s="78" t="s">
        <v>695</v>
      </c>
      <c r="G714" s="78" t="s">
        <v>1947</v>
      </c>
      <c r="H714" s="175">
        <f>INVENTARIO[[#This Row],[Precio Final]]</f>
        <v>20</v>
      </c>
      <c r="I714" s="78">
        <v>5</v>
      </c>
      <c r="J714" s="78">
        <v>2</v>
      </c>
      <c r="K714" s="110">
        <f>SUMIFS(VENTAS[Cantidad],VENTAS[Código del producto Vendido],INVENTARIO[[#This Row],[Code]])</f>
        <v>2</v>
      </c>
      <c r="L714" s="120">
        <f>INVENTARIO[[#This Row],[Entradas]]-INVENTARIO[[#This Row],[Salidas]]</f>
        <v>0</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14.02</v>
      </c>
      <c r="Y714" s="42"/>
      <c r="Z714" s="20"/>
    </row>
    <row r="715" spans="1:26" ht="55" customHeight="1" x14ac:dyDescent="0.15">
      <c r="A715" s="43" t="s">
        <v>2061</v>
      </c>
      <c r="B715" s="169"/>
      <c r="C715" s="170" t="s">
        <v>12</v>
      </c>
      <c r="D715" s="83" t="s">
        <v>2339</v>
      </c>
      <c r="E715" s="83" t="s">
        <v>2560</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2062</v>
      </c>
      <c r="B716" s="173"/>
      <c r="C716" s="174" t="s">
        <v>12</v>
      </c>
      <c r="D716" s="78" t="s">
        <v>50</v>
      </c>
      <c r="E716" s="78" t="s">
        <v>2349</v>
      </c>
      <c r="F716" s="78" t="s">
        <v>697</v>
      </c>
      <c r="G716" s="78" t="s">
        <v>1947</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2063</v>
      </c>
      <c r="B717" s="169"/>
      <c r="C717" s="170" t="s">
        <v>12</v>
      </c>
      <c r="D717" s="83" t="s">
        <v>50</v>
      </c>
      <c r="E717" s="83" t="s">
        <v>2349</v>
      </c>
      <c r="F717" s="83" t="s">
        <v>695</v>
      </c>
      <c r="G717" s="83" t="s">
        <v>1947</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2064</v>
      </c>
      <c r="B718" s="173"/>
      <c r="C718" s="174" t="s">
        <v>12</v>
      </c>
      <c r="D718" s="78" t="s">
        <v>215</v>
      </c>
      <c r="E718" s="78" t="s">
        <v>2092</v>
      </c>
      <c r="F718" s="78" t="s">
        <v>713</v>
      </c>
      <c r="G718" s="78" t="s">
        <v>1947</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2289</v>
      </c>
      <c r="Z718" s="20"/>
    </row>
    <row r="719" spans="1:26" ht="55" customHeight="1" x14ac:dyDescent="0.15">
      <c r="A719" s="43" t="s">
        <v>2065</v>
      </c>
      <c r="B719" s="169"/>
      <c r="C719" s="170" t="s">
        <v>12</v>
      </c>
      <c r="D719" s="83" t="s">
        <v>215</v>
      </c>
      <c r="E719" s="83" t="s">
        <v>2092</v>
      </c>
      <c r="F719" s="83" t="s">
        <v>2337</v>
      </c>
      <c r="G719" s="83" t="s">
        <v>1947</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2289</v>
      </c>
      <c r="Z719" s="43"/>
    </row>
    <row r="720" spans="1:26" ht="55" customHeight="1" x14ac:dyDescent="0.15">
      <c r="A720" s="42" t="s">
        <v>2066</v>
      </c>
      <c r="B720" s="173"/>
      <c r="C720" s="174" t="s">
        <v>12</v>
      </c>
      <c r="D720" s="78" t="s">
        <v>215</v>
      </c>
      <c r="E720" s="78" t="s">
        <v>2092</v>
      </c>
      <c r="F720" s="78" t="s">
        <v>714</v>
      </c>
      <c r="G720" s="78" t="s">
        <v>1947</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2289</v>
      </c>
      <c r="Z720" s="20"/>
    </row>
    <row r="721" spans="1:26" ht="55" customHeight="1" x14ac:dyDescent="0.15">
      <c r="A721" s="43" t="s">
        <v>2379</v>
      </c>
      <c r="B721" s="169"/>
      <c r="C721" s="170" t="s">
        <v>12</v>
      </c>
      <c r="D721" s="83" t="s">
        <v>2339</v>
      </c>
      <c r="E721" s="83" t="s">
        <v>2366</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2067</v>
      </c>
      <c r="B722" s="173"/>
      <c r="C722" s="174" t="s">
        <v>12</v>
      </c>
      <c r="D722" s="78" t="s">
        <v>215</v>
      </c>
      <c r="E722" s="78" t="s">
        <v>2093</v>
      </c>
      <c r="F722" s="78" t="s">
        <v>714</v>
      </c>
      <c r="G722" s="78" t="s">
        <v>1947</v>
      </c>
      <c r="H722" s="175">
        <f>INVENTARIO[[#This Row],[Precio Final]]</f>
        <v>30</v>
      </c>
      <c r="I722" s="78">
        <v>10</v>
      </c>
      <c r="J722" s="78">
        <v>1</v>
      </c>
      <c r="K722" s="110">
        <f>SUMIFS(VENTAS[Cantidad],VENTAS[Código del producto Vendido],INVENTARIO[[#This Row],[Code]])</f>
        <v>1</v>
      </c>
      <c r="L722" s="120">
        <f>INVENTARIO[[#This Row],[Entradas]]-INVENTARIO[[#This Row],[Salidas]]</f>
        <v>0</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13</v>
      </c>
      <c r="Y722" s="42" t="s">
        <v>2289</v>
      </c>
      <c r="Z722" s="20"/>
    </row>
    <row r="723" spans="1:26" ht="55" customHeight="1" x14ac:dyDescent="0.15">
      <c r="A723" s="43" t="s">
        <v>2068</v>
      </c>
      <c r="B723" s="169"/>
      <c r="C723" s="170" t="s">
        <v>12</v>
      </c>
      <c r="D723" s="83" t="s">
        <v>215</v>
      </c>
      <c r="E723" s="83" t="s">
        <v>2093</v>
      </c>
      <c r="F723" s="83" t="s">
        <v>713</v>
      </c>
      <c r="G723" s="83" t="s">
        <v>1947</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2289</v>
      </c>
      <c r="Z723" s="43"/>
    </row>
    <row r="724" spans="1:26" ht="55" customHeight="1" x14ac:dyDescent="0.15">
      <c r="A724" s="42" t="s">
        <v>2069</v>
      </c>
      <c r="B724" s="173"/>
      <c r="C724" s="174" t="s">
        <v>12</v>
      </c>
      <c r="D724" s="78" t="s">
        <v>215</v>
      </c>
      <c r="E724" s="78" t="s">
        <v>2093</v>
      </c>
      <c r="F724" s="78" t="s">
        <v>712</v>
      </c>
      <c r="G724" s="78" t="s">
        <v>1947</v>
      </c>
      <c r="H724" s="175">
        <f>INVENTARIO[[#This Row],[Precio Final]]</f>
        <v>30</v>
      </c>
      <c r="I724" s="78">
        <v>10</v>
      </c>
      <c r="J724" s="78">
        <v>1</v>
      </c>
      <c r="K724" s="110">
        <f>SUMIFS(VENTAS[Cantidad],VENTAS[Código del producto Vendido],INVENTARIO[[#This Row],[Code]])</f>
        <v>1</v>
      </c>
      <c r="L724" s="120">
        <f>INVENTARIO[[#This Row],[Entradas]]-INVENTARIO[[#This Row],[Salidas]]</f>
        <v>0</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13</v>
      </c>
      <c r="Y724" s="42" t="s">
        <v>2289</v>
      </c>
      <c r="Z724" s="20"/>
    </row>
    <row r="725" spans="1:26" ht="55" customHeight="1" x14ac:dyDescent="0.15">
      <c r="A725" s="43" t="s">
        <v>2070</v>
      </c>
      <c r="B725" s="169"/>
      <c r="C725" s="170" t="s">
        <v>12</v>
      </c>
      <c r="D725" s="83" t="s">
        <v>215</v>
      </c>
      <c r="E725" s="83" t="s">
        <v>2094</v>
      </c>
      <c r="F725" s="83" t="s">
        <v>1344</v>
      </c>
      <c r="G725" s="83" t="s">
        <v>1947</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2289</v>
      </c>
      <c r="Z725" s="43"/>
    </row>
    <row r="726" spans="1:26" ht="55" customHeight="1" x14ac:dyDescent="0.15">
      <c r="A726" s="42" t="s">
        <v>2071</v>
      </c>
      <c r="B726" s="173"/>
      <c r="C726" s="174" t="s">
        <v>12</v>
      </c>
      <c r="D726" s="78" t="s">
        <v>215</v>
      </c>
      <c r="E726" s="78" t="s">
        <v>2094</v>
      </c>
      <c r="F726" s="78" t="s">
        <v>713</v>
      </c>
      <c r="G726" s="78" t="s">
        <v>1947</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2289</v>
      </c>
      <c r="Z726" s="20"/>
    </row>
    <row r="727" spans="1:26" ht="55" customHeight="1" x14ac:dyDescent="0.15">
      <c r="A727" s="43" t="s">
        <v>2072</v>
      </c>
      <c r="B727" s="169"/>
      <c r="C727" s="170" t="s">
        <v>12</v>
      </c>
      <c r="D727" s="83" t="s">
        <v>215</v>
      </c>
      <c r="E727" s="83" t="s">
        <v>2094</v>
      </c>
      <c r="F727" s="83" t="s">
        <v>2337</v>
      </c>
      <c r="G727" s="83" t="s">
        <v>1947</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2289</v>
      </c>
      <c r="Z727" s="43"/>
    </row>
    <row r="728" spans="1:26" ht="55" customHeight="1" x14ac:dyDescent="0.15">
      <c r="A728" s="42" t="s">
        <v>2073</v>
      </c>
      <c r="B728" s="173"/>
      <c r="C728" s="174" t="s">
        <v>12</v>
      </c>
      <c r="D728" s="78" t="s">
        <v>215</v>
      </c>
      <c r="E728" s="78" t="s">
        <v>2095</v>
      </c>
      <c r="F728" s="78" t="s">
        <v>714</v>
      </c>
      <c r="G728" s="78" t="s">
        <v>1947</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2289</v>
      </c>
      <c r="Z728" s="20"/>
    </row>
    <row r="729" spans="1:26" ht="55" customHeight="1" x14ac:dyDescent="0.15">
      <c r="A729" s="43" t="s">
        <v>2074</v>
      </c>
      <c r="B729" s="169"/>
      <c r="C729" s="170" t="s">
        <v>12</v>
      </c>
      <c r="D729" s="83" t="s">
        <v>215</v>
      </c>
      <c r="E729" s="83" t="s">
        <v>2095</v>
      </c>
      <c r="F729" s="83" t="s">
        <v>2337</v>
      </c>
      <c r="G729" s="83" t="s">
        <v>1947</v>
      </c>
      <c r="H729" s="171">
        <f>INVENTARIO[[#This Row],[Precio Final]]</f>
        <v>43</v>
      </c>
      <c r="I729" s="83">
        <v>10</v>
      </c>
      <c r="J729" s="83">
        <v>1</v>
      </c>
      <c r="K729" s="112">
        <f>SUMIFS(VENTAS[Cantidad],VENTAS[Código del producto Vendido],INVENTARIO[[#This Row],[Code]])</f>
        <v>1</v>
      </c>
      <c r="L729" s="121">
        <f>INVENTARIO[[#This Row],[Entradas]]-INVENTARIO[[#This Row],[Salidas]]</f>
        <v>0</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15.510000000000002</v>
      </c>
      <c r="Y729" s="43" t="s">
        <v>2289</v>
      </c>
      <c r="Z729" s="43"/>
    </row>
    <row r="730" spans="1:26" ht="55" customHeight="1" x14ac:dyDescent="0.15">
      <c r="A730" s="42" t="s">
        <v>2096</v>
      </c>
      <c r="B730" s="173"/>
      <c r="C730" s="174" t="s">
        <v>12</v>
      </c>
      <c r="D730" s="78" t="s">
        <v>215</v>
      </c>
      <c r="E730" s="78" t="s">
        <v>2095</v>
      </c>
      <c r="F730" s="78" t="s">
        <v>714</v>
      </c>
      <c r="G730" s="78" t="s">
        <v>1947</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2289</v>
      </c>
      <c r="Z730" s="20"/>
    </row>
    <row r="731" spans="1:26" ht="55" customHeight="1" x14ac:dyDescent="0.15">
      <c r="A731" s="43" t="s">
        <v>2097</v>
      </c>
      <c r="B731" s="169"/>
      <c r="C731" s="170" t="s">
        <v>12</v>
      </c>
      <c r="D731" s="83" t="s">
        <v>215</v>
      </c>
      <c r="E731" s="83" t="s">
        <v>2098</v>
      </c>
      <c r="F731" s="83" t="s">
        <v>2337</v>
      </c>
      <c r="G731" s="83" t="s">
        <v>1947</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2289</v>
      </c>
      <c r="Z731" s="43"/>
    </row>
    <row r="732" spans="1:26" ht="55" customHeight="1" x14ac:dyDescent="0.15">
      <c r="A732" s="42" t="s">
        <v>2099</v>
      </c>
      <c r="B732" s="173"/>
      <c r="C732" s="174" t="s">
        <v>12</v>
      </c>
      <c r="D732" s="78" t="s">
        <v>215</v>
      </c>
      <c r="E732" s="78" t="s">
        <v>2098</v>
      </c>
      <c r="F732" s="78" t="s">
        <v>713</v>
      </c>
      <c r="G732" s="78" t="s">
        <v>1947</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2289</v>
      </c>
      <c r="Z732" s="20"/>
    </row>
    <row r="733" spans="1:26" ht="55" customHeight="1" x14ac:dyDescent="0.15">
      <c r="A733" s="43" t="s">
        <v>2100</v>
      </c>
      <c r="B733" s="169"/>
      <c r="C733" s="170" t="s">
        <v>12</v>
      </c>
      <c r="D733" s="83" t="s">
        <v>215</v>
      </c>
      <c r="E733" s="83" t="s">
        <v>2098</v>
      </c>
      <c r="F733" s="83" t="s">
        <v>692</v>
      </c>
      <c r="G733" s="83" t="s">
        <v>1947</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2289</v>
      </c>
      <c r="Z733" s="43"/>
    </row>
    <row r="734" spans="1:26" ht="55" customHeight="1" x14ac:dyDescent="0.15">
      <c r="A734" s="42" t="s">
        <v>2101</v>
      </c>
      <c r="B734" s="173"/>
      <c r="C734" s="174" t="s">
        <v>12</v>
      </c>
      <c r="D734" s="78" t="s">
        <v>50</v>
      </c>
      <c r="E734" s="78" t="s">
        <v>2341</v>
      </c>
      <c r="F734" s="78" t="s">
        <v>695</v>
      </c>
      <c r="G734" s="78" t="s">
        <v>1947</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2289</v>
      </c>
      <c r="Z734" s="20"/>
    </row>
    <row r="735" spans="1:26" ht="55" customHeight="1" x14ac:dyDescent="0.15">
      <c r="A735" s="43" t="s">
        <v>2102</v>
      </c>
      <c r="B735" s="169"/>
      <c r="C735" s="170" t="s">
        <v>12</v>
      </c>
      <c r="D735" s="83" t="s">
        <v>50</v>
      </c>
      <c r="E735" s="83" t="s">
        <v>2341</v>
      </c>
      <c r="F735" s="83" t="s">
        <v>698</v>
      </c>
      <c r="G735" s="83" t="s">
        <v>1947</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2289</v>
      </c>
      <c r="Z735" s="43"/>
    </row>
    <row r="736" spans="1:26" ht="55" customHeight="1" x14ac:dyDescent="0.15">
      <c r="A736" s="42" t="s">
        <v>2103</v>
      </c>
      <c r="B736" s="173"/>
      <c r="C736" s="174" t="s">
        <v>12</v>
      </c>
      <c r="D736" s="78" t="s">
        <v>50</v>
      </c>
      <c r="E736" s="78" t="s">
        <v>2341</v>
      </c>
      <c r="F736" s="78" t="s">
        <v>692</v>
      </c>
      <c r="G736" s="78" t="s">
        <v>1947</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2289</v>
      </c>
      <c r="Z736" s="20"/>
    </row>
    <row r="737" spans="1:26" ht="55" customHeight="1" x14ac:dyDescent="0.15">
      <c r="A737" s="43" t="s">
        <v>2104</v>
      </c>
      <c r="B737" s="169"/>
      <c r="C737" s="170" t="s">
        <v>12</v>
      </c>
      <c r="D737" s="83" t="s">
        <v>2339</v>
      </c>
      <c r="E737" s="83" t="s">
        <v>2369</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2105</v>
      </c>
      <c r="B738" s="173"/>
      <c r="C738" s="174" t="s">
        <v>12</v>
      </c>
      <c r="D738" s="78" t="s">
        <v>2339</v>
      </c>
      <c r="E738" s="78" t="s">
        <v>2369</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2106</v>
      </c>
      <c r="B739" s="169"/>
      <c r="C739" s="170" t="s">
        <v>12</v>
      </c>
      <c r="D739" s="83" t="s">
        <v>2339</v>
      </c>
      <c r="E739" s="83" t="s">
        <v>2369</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2107</v>
      </c>
      <c r="B740" s="173"/>
      <c r="C740" s="174" t="s">
        <v>12</v>
      </c>
      <c r="D740" s="78" t="s">
        <v>2339</v>
      </c>
      <c r="E740" s="78" t="s">
        <v>2369</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2108</v>
      </c>
      <c r="B741" s="169"/>
      <c r="C741" s="170" t="s">
        <v>12</v>
      </c>
      <c r="D741" s="83" t="s">
        <v>2339</v>
      </c>
      <c r="E741" s="83" t="s">
        <v>2561</v>
      </c>
      <c r="F741" s="83" t="s">
        <v>695</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2109</v>
      </c>
      <c r="B743" s="169"/>
      <c r="C743" s="170" t="s">
        <v>12</v>
      </c>
      <c r="D743" s="83" t="s">
        <v>2339</v>
      </c>
      <c r="E743" s="83" t="s">
        <v>2110</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2111</v>
      </c>
      <c r="B744" s="173"/>
      <c r="C744" s="174" t="s">
        <v>12</v>
      </c>
      <c r="D744" s="78" t="s">
        <v>2339</v>
      </c>
      <c r="E744" s="78" t="s">
        <v>2110</v>
      </c>
      <c r="F744" s="78" t="s">
        <v>695</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2112</v>
      </c>
      <c r="B745" s="169"/>
      <c r="C745" s="170" t="s">
        <v>12</v>
      </c>
      <c r="D745" s="83" t="s">
        <v>215</v>
      </c>
      <c r="E745" s="83" t="s">
        <v>2562</v>
      </c>
      <c r="F745" s="83" t="s">
        <v>1344</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2113</v>
      </c>
      <c r="Z745" s="43"/>
    </row>
    <row r="746" spans="1:26" ht="55" customHeight="1" x14ac:dyDescent="0.15">
      <c r="A746" s="42" t="s">
        <v>2114</v>
      </c>
      <c r="B746" s="173"/>
      <c r="C746" s="174" t="s">
        <v>12</v>
      </c>
      <c r="D746" s="78" t="s">
        <v>2339</v>
      </c>
      <c r="E746" s="78" t="s">
        <v>2115</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2113</v>
      </c>
      <c r="Z746" s="20"/>
    </row>
    <row r="747" spans="1:26" ht="55" customHeight="1" x14ac:dyDescent="0.15">
      <c r="A747" s="43" t="s">
        <v>2116</v>
      </c>
      <c r="B747" s="169"/>
      <c r="C747" s="170" t="s">
        <v>12</v>
      </c>
      <c r="D747" s="83" t="s">
        <v>2339</v>
      </c>
      <c r="E747" s="83" t="s">
        <v>2117</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2113</v>
      </c>
      <c r="Z747" s="43"/>
    </row>
    <row r="748" spans="1:26" ht="55" customHeight="1" x14ac:dyDescent="0.15">
      <c r="A748" s="42" t="s">
        <v>2118</v>
      </c>
      <c r="B748" s="173"/>
      <c r="C748" s="174" t="s">
        <v>12</v>
      </c>
      <c r="D748" s="78" t="s">
        <v>2339</v>
      </c>
      <c r="E748" s="78" t="s">
        <v>2119</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2113</v>
      </c>
      <c r="Z748" s="20"/>
    </row>
    <row r="749" spans="1:26" ht="55" customHeight="1" x14ac:dyDescent="0.15">
      <c r="A749" s="43" t="s">
        <v>2120</v>
      </c>
      <c r="B749" s="169"/>
      <c r="C749" s="170" t="s">
        <v>12</v>
      </c>
      <c r="D749" s="83" t="s">
        <v>2339</v>
      </c>
      <c r="E749" s="83" t="s">
        <v>2121</v>
      </c>
      <c r="F749" s="83" t="s">
        <v>697</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2113</v>
      </c>
      <c r="Z749" s="43"/>
    </row>
    <row r="750" spans="1:26" ht="55" customHeight="1" x14ac:dyDescent="0.15">
      <c r="A750" s="42" t="s">
        <v>2122</v>
      </c>
      <c r="B750" s="173"/>
      <c r="C750" s="174" t="s">
        <v>12</v>
      </c>
      <c r="D750" s="78" t="s">
        <v>2339</v>
      </c>
      <c r="E750" s="78" t="s">
        <v>2123</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2113</v>
      </c>
      <c r="Z750" s="20"/>
    </row>
    <row r="751" spans="1:26" ht="55" customHeight="1" x14ac:dyDescent="0.15">
      <c r="A751" s="43" t="s">
        <v>2124</v>
      </c>
      <c r="B751" s="169"/>
      <c r="C751" s="170" t="s">
        <v>12</v>
      </c>
      <c r="D751" s="83" t="s">
        <v>215</v>
      </c>
      <c r="E751" s="83" t="s">
        <v>2125</v>
      </c>
      <c r="F751" s="83" t="s">
        <v>714</v>
      </c>
      <c r="G751" s="83" t="s">
        <v>164</v>
      </c>
      <c r="H751" s="171">
        <f>INVENTARIO[[#This Row],[Precio Final]]</f>
        <v>40</v>
      </c>
      <c r="I751" s="83">
        <v>0</v>
      </c>
      <c r="J751" s="83">
        <v>1</v>
      </c>
      <c r="K751" s="112">
        <f>SUMIFS(VENTAS[Cantidad],VENTAS[Código del producto Vendido],INVENTARIO[[#This Row],[Code]])</f>
        <v>1</v>
      </c>
      <c r="L751" s="121">
        <f>INVENTARIO[[#This Row],[Entradas]]-INVENTARIO[[#This Row],[Salidas]]</f>
        <v>0</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21.5</v>
      </c>
      <c r="Y751" s="43" t="s">
        <v>2113</v>
      </c>
      <c r="Z751" s="43"/>
    </row>
    <row r="752" spans="1:26" ht="55" customHeight="1" x14ac:dyDescent="0.15">
      <c r="A752" s="42" t="s">
        <v>2126</v>
      </c>
      <c r="B752" s="173"/>
      <c r="C752" s="174" t="s">
        <v>12</v>
      </c>
      <c r="D752" s="78" t="s">
        <v>2339</v>
      </c>
      <c r="E752" s="78" t="s">
        <v>2127</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2113</v>
      </c>
      <c r="Z752" s="20"/>
    </row>
    <row r="753" spans="1:26" ht="55" customHeight="1" x14ac:dyDescent="0.15">
      <c r="A753" s="43" t="s">
        <v>2128</v>
      </c>
      <c r="B753" s="169"/>
      <c r="C753" s="170" t="s">
        <v>12</v>
      </c>
      <c r="D753" s="83" t="s">
        <v>2339</v>
      </c>
      <c r="E753" s="83" t="s">
        <v>2368</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2113</v>
      </c>
      <c r="Z753" s="43"/>
    </row>
    <row r="754" spans="1:26" ht="55" customHeight="1" x14ac:dyDescent="0.15">
      <c r="A754" s="42" t="s">
        <v>2129</v>
      </c>
      <c r="B754" s="173"/>
      <c r="C754" s="174" t="s">
        <v>12</v>
      </c>
      <c r="D754" s="78" t="s">
        <v>2339</v>
      </c>
      <c r="E754" s="78" t="s">
        <v>2130</v>
      </c>
      <c r="F754" s="78" t="s">
        <v>2400</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2113</v>
      </c>
      <c r="Z754" s="20"/>
    </row>
    <row r="755" spans="1:26" ht="55" customHeight="1" x14ac:dyDescent="0.15">
      <c r="A755" s="43" t="s">
        <v>2131</v>
      </c>
      <c r="B755" s="169"/>
      <c r="C755" s="170" t="s">
        <v>12</v>
      </c>
      <c r="D755" s="83" t="s">
        <v>52</v>
      </c>
      <c r="E755" s="83" t="s">
        <v>2695</v>
      </c>
      <c r="F755" s="83" t="s">
        <v>695</v>
      </c>
      <c r="G755" s="83" t="s">
        <v>164</v>
      </c>
      <c r="H755" s="171">
        <f>INVENTARIO[[#This Row],[Precio Final]]</f>
        <v>12</v>
      </c>
      <c r="I755" s="83">
        <v>0</v>
      </c>
      <c r="J755" s="83">
        <v>2</v>
      </c>
      <c r="K755" s="112">
        <f>SUMIFS(VENTAS[Cantidad],VENTAS[Código del producto Vendido],INVENTARIO[[#This Row],[Code]])</f>
        <v>0</v>
      </c>
      <c r="L755" s="121">
        <f>INVENTARIO[[#This Row],[Entradas]]-INVENTARIO[[#This Row],[Salidas]]</f>
        <v>2</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2113</v>
      </c>
      <c r="Z755" s="43"/>
    </row>
    <row r="756" spans="1:26" ht="55" customHeight="1" x14ac:dyDescent="0.15">
      <c r="A756" s="42" t="s">
        <v>2132</v>
      </c>
      <c r="B756" s="173"/>
      <c r="C756" s="174" t="s">
        <v>12</v>
      </c>
      <c r="D756" s="78" t="s">
        <v>2339</v>
      </c>
      <c r="E756" s="78" t="s">
        <v>2133</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2113</v>
      </c>
      <c r="Z756" s="20"/>
    </row>
    <row r="757" spans="1:26" ht="55" customHeight="1" x14ac:dyDescent="0.15">
      <c r="A757" s="43" t="s">
        <v>2134</v>
      </c>
      <c r="B757" s="169"/>
      <c r="C757" s="170" t="s">
        <v>12</v>
      </c>
      <c r="D757" s="83" t="s">
        <v>2339</v>
      </c>
      <c r="E757" s="83" t="s">
        <v>2135</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2113</v>
      </c>
      <c r="Z757" s="43"/>
    </row>
    <row r="758" spans="1:26" ht="55" customHeight="1" x14ac:dyDescent="0.15">
      <c r="A758" s="42" t="s">
        <v>2136</v>
      </c>
      <c r="B758" s="173"/>
      <c r="C758" s="174" t="s">
        <v>12</v>
      </c>
      <c r="D758" s="78" t="s">
        <v>52</v>
      </c>
      <c r="E758" s="78" t="s">
        <v>2350</v>
      </c>
      <c r="F758" s="78" t="s">
        <v>2563</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2113</v>
      </c>
      <c r="Z758" s="20"/>
    </row>
    <row r="759" spans="1:26" ht="55" customHeight="1" x14ac:dyDescent="0.15">
      <c r="A759" s="43" t="s">
        <v>2137</v>
      </c>
      <c r="B759" s="169"/>
      <c r="C759" s="170" t="s">
        <v>12</v>
      </c>
      <c r="D759" s="83" t="s">
        <v>52</v>
      </c>
      <c r="E759" s="83" t="s">
        <v>2350</v>
      </c>
      <c r="F759" s="83" t="s">
        <v>2405</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2113</v>
      </c>
      <c r="Z759" s="43"/>
    </row>
    <row r="760" spans="1:26" ht="55" customHeight="1" x14ac:dyDescent="0.15">
      <c r="A760" s="42" t="s">
        <v>2138</v>
      </c>
      <c r="B760" s="173"/>
      <c r="C760" s="174" t="s">
        <v>12</v>
      </c>
      <c r="D760" s="78" t="s">
        <v>2339</v>
      </c>
      <c r="E760" s="78" t="s">
        <v>2119</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2113</v>
      </c>
      <c r="Z760" s="20"/>
    </row>
    <row r="761" spans="1:26" ht="55" customHeight="1" x14ac:dyDescent="0.15">
      <c r="A761" s="43" t="s">
        <v>2139</v>
      </c>
      <c r="B761" s="169"/>
      <c r="C761" s="170" t="s">
        <v>12</v>
      </c>
      <c r="D761" s="83" t="s">
        <v>2339</v>
      </c>
      <c r="E761" s="83" t="s">
        <v>2140</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2113</v>
      </c>
      <c r="Z761" s="43"/>
    </row>
    <row r="762" spans="1:26" ht="55" customHeight="1" x14ac:dyDescent="0.15">
      <c r="A762" s="42" t="s">
        <v>2141</v>
      </c>
      <c r="B762" s="173"/>
      <c r="C762" s="174" t="s">
        <v>12</v>
      </c>
      <c r="D762" s="78" t="s">
        <v>2339</v>
      </c>
      <c r="E762" s="78" t="s">
        <v>2123</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2113</v>
      </c>
      <c r="Z762" s="20"/>
    </row>
    <row r="763" spans="1:26" ht="55" customHeight="1" x14ac:dyDescent="0.15">
      <c r="A763" s="43" t="s">
        <v>2142</v>
      </c>
      <c r="B763" s="169"/>
      <c r="C763" s="170" t="s">
        <v>12</v>
      </c>
      <c r="D763" s="83" t="s">
        <v>52</v>
      </c>
      <c r="E763" s="83" t="s">
        <v>2565</v>
      </c>
      <c r="F763" s="83" t="s">
        <v>2564</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2113</v>
      </c>
      <c r="Z763" s="43"/>
    </row>
    <row r="764" spans="1:26" ht="55" customHeight="1" x14ac:dyDescent="0.15">
      <c r="A764" s="42" t="s">
        <v>2143</v>
      </c>
      <c r="B764" s="173"/>
      <c r="C764" s="174" t="s">
        <v>12</v>
      </c>
      <c r="D764" s="78" t="s">
        <v>52</v>
      </c>
      <c r="E764" s="78" t="s">
        <v>2565</v>
      </c>
      <c r="F764" s="78" t="s">
        <v>2563</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2113</v>
      </c>
      <c r="Z764" s="20"/>
    </row>
    <row r="765" spans="1:26" ht="55" customHeight="1" x14ac:dyDescent="0.15">
      <c r="A765" s="43" t="s">
        <v>2144</v>
      </c>
      <c r="B765" s="169"/>
      <c r="C765" s="170" t="s">
        <v>12</v>
      </c>
      <c r="D765" s="83" t="s">
        <v>50</v>
      </c>
      <c r="E765" s="83" t="s">
        <v>2393</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2113</v>
      </c>
      <c r="Z765" s="43"/>
    </row>
    <row r="766" spans="1:26" ht="55" customHeight="1" x14ac:dyDescent="0.15">
      <c r="A766" s="42" t="s">
        <v>2146</v>
      </c>
      <c r="B766" s="173"/>
      <c r="C766" s="174" t="s">
        <v>12</v>
      </c>
      <c r="D766" s="78" t="s">
        <v>52</v>
      </c>
      <c r="E766" s="78" t="s">
        <v>2119</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2113</v>
      </c>
      <c r="Z766" s="20"/>
    </row>
    <row r="767" spans="1:26" ht="55" customHeight="1" x14ac:dyDescent="0.15">
      <c r="A767" s="43" t="s">
        <v>2147</v>
      </c>
      <c r="B767" s="169"/>
      <c r="C767" s="170" t="s">
        <v>12</v>
      </c>
      <c r="D767" s="83" t="s">
        <v>2339</v>
      </c>
      <c r="E767" s="83" t="s">
        <v>2566</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2113</v>
      </c>
      <c r="Z767" s="43"/>
    </row>
    <row r="768" spans="1:26" ht="55" customHeight="1" x14ac:dyDescent="0.15">
      <c r="A768" s="42" t="s">
        <v>2148</v>
      </c>
      <c r="B768" s="173"/>
      <c r="C768" s="174" t="s">
        <v>12</v>
      </c>
      <c r="D768" s="78" t="s">
        <v>2339</v>
      </c>
      <c r="E768" s="78" t="s">
        <v>2566</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2113</v>
      </c>
      <c r="Z768" s="20"/>
    </row>
    <row r="769" spans="1:26" ht="55" customHeight="1" x14ac:dyDescent="0.15">
      <c r="A769" s="43" t="s">
        <v>2149</v>
      </c>
      <c r="B769" s="169"/>
      <c r="C769" s="170" t="s">
        <v>12</v>
      </c>
      <c r="D769" s="83" t="s">
        <v>2339</v>
      </c>
      <c r="E769" s="83" t="s">
        <v>2150</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2113</v>
      </c>
      <c r="Z769" s="43"/>
    </row>
    <row r="770" spans="1:26" ht="55" customHeight="1" x14ac:dyDescent="0.15">
      <c r="A770" s="42" t="s">
        <v>2151</v>
      </c>
      <c r="B770" s="173"/>
      <c r="C770" s="174" t="s">
        <v>12</v>
      </c>
      <c r="D770" s="78" t="s">
        <v>52</v>
      </c>
      <c r="E770" s="78" t="s">
        <v>2567</v>
      </c>
      <c r="F770" s="78" t="s">
        <v>695</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2113</v>
      </c>
      <c r="Z770" s="20"/>
    </row>
    <row r="771" spans="1:26" ht="55" customHeight="1" x14ac:dyDescent="0.15">
      <c r="A771" s="43" t="s">
        <v>2153</v>
      </c>
      <c r="B771" s="169"/>
      <c r="C771" s="170" t="s">
        <v>12</v>
      </c>
      <c r="D771" s="83" t="s">
        <v>50</v>
      </c>
      <c r="E771" s="83" t="s">
        <v>2145</v>
      </c>
      <c r="F771" s="83" t="s">
        <v>2395</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2113</v>
      </c>
      <c r="Z771" s="43"/>
    </row>
    <row r="772" spans="1:26" ht="55" customHeight="1" x14ac:dyDescent="0.15">
      <c r="A772" s="42" t="s">
        <v>2154</v>
      </c>
      <c r="B772" s="173"/>
      <c r="C772" s="174" t="s">
        <v>12</v>
      </c>
      <c r="D772" s="78" t="s">
        <v>2339</v>
      </c>
      <c r="E772" s="78" t="s">
        <v>2115</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2113</v>
      </c>
      <c r="Z772" s="20"/>
    </row>
    <row r="773" spans="1:26" ht="55" customHeight="1" x14ac:dyDescent="0.15">
      <c r="A773" s="43" t="s">
        <v>2155</v>
      </c>
      <c r="B773" s="169"/>
      <c r="C773" s="170" t="s">
        <v>12</v>
      </c>
      <c r="D773" s="83" t="s">
        <v>52</v>
      </c>
      <c r="E773" s="83" t="s">
        <v>2350</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2113</v>
      </c>
      <c r="Z773" s="43"/>
    </row>
    <row r="774" spans="1:26" ht="55" customHeight="1" x14ac:dyDescent="0.15">
      <c r="A774" s="42" t="s">
        <v>2156</v>
      </c>
      <c r="B774" s="173"/>
      <c r="C774" s="174" t="s">
        <v>12</v>
      </c>
      <c r="D774" s="78" t="s">
        <v>52</v>
      </c>
      <c r="E774" s="78" t="s">
        <v>2351</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2113</v>
      </c>
      <c r="Z774" s="20"/>
    </row>
    <row r="775" spans="1:26" ht="55" customHeight="1" x14ac:dyDescent="0.15">
      <c r="A775" s="43" t="s">
        <v>2157</v>
      </c>
      <c r="B775" s="169"/>
      <c r="C775" s="170" t="s">
        <v>12</v>
      </c>
      <c r="D775" s="83" t="s">
        <v>52</v>
      </c>
      <c r="E775" s="83" t="s">
        <v>2351</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2113</v>
      </c>
      <c r="Z775" s="43"/>
    </row>
    <row r="776" spans="1:26" ht="55" customHeight="1" x14ac:dyDescent="0.15">
      <c r="A776" s="42" t="s">
        <v>2158</v>
      </c>
      <c r="B776" s="173"/>
      <c r="C776" s="174" t="s">
        <v>12</v>
      </c>
      <c r="D776" s="78" t="s">
        <v>2339</v>
      </c>
      <c r="E776" s="78" t="s">
        <v>2159</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2113</v>
      </c>
      <c r="Z776" s="20"/>
    </row>
    <row r="777" spans="1:26" ht="55" customHeight="1" x14ac:dyDescent="0.15">
      <c r="A777" s="43" t="s">
        <v>2160</v>
      </c>
      <c r="B777" s="169"/>
      <c r="C777" s="170" t="s">
        <v>12</v>
      </c>
      <c r="D777" s="83" t="s">
        <v>2339</v>
      </c>
      <c r="E777" s="83" t="s">
        <v>2133</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2113</v>
      </c>
      <c r="Z777" s="43"/>
    </row>
    <row r="778" spans="1:26" ht="55" customHeight="1" x14ac:dyDescent="0.15">
      <c r="A778" s="42" t="s">
        <v>2161</v>
      </c>
      <c r="B778" s="173"/>
      <c r="C778" s="174" t="s">
        <v>12</v>
      </c>
      <c r="D778" s="78" t="s">
        <v>215</v>
      </c>
      <c r="E778" s="78" t="s">
        <v>2592</v>
      </c>
      <c r="F778" s="78" t="s">
        <v>2337</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2113</v>
      </c>
      <c r="Z778" s="20"/>
    </row>
    <row r="779" spans="1:26" ht="55" customHeight="1" x14ac:dyDescent="0.15">
      <c r="A779" s="43" t="s">
        <v>2162</v>
      </c>
      <c r="B779" s="169"/>
      <c r="C779" s="170" t="s">
        <v>12</v>
      </c>
      <c r="D779" s="83" t="s">
        <v>50</v>
      </c>
      <c r="E779" s="83" t="s">
        <v>2117</v>
      </c>
      <c r="F779" s="83" t="s">
        <v>697</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2113</v>
      </c>
      <c r="Z779" s="43"/>
    </row>
    <row r="780" spans="1:26" ht="55" customHeight="1" x14ac:dyDescent="0.15">
      <c r="A780" s="42" t="s">
        <v>2163</v>
      </c>
      <c r="B780" s="173"/>
      <c r="C780" s="174" t="s">
        <v>12</v>
      </c>
      <c r="D780" s="78" t="s">
        <v>52</v>
      </c>
      <c r="E780" s="78" t="s">
        <v>2152</v>
      </c>
      <c r="F780" s="78" t="s">
        <v>692</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2113</v>
      </c>
      <c r="Z780" s="20"/>
    </row>
    <row r="781" spans="1:26" ht="55" customHeight="1" x14ac:dyDescent="0.15">
      <c r="A781" s="43" t="s">
        <v>2164</v>
      </c>
      <c r="B781" s="169"/>
      <c r="C781" s="170" t="s">
        <v>12</v>
      </c>
      <c r="D781" s="83" t="s">
        <v>2339</v>
      </c>
      <c r="E781" s="83" t="s">
        <v>2125</v>
      </c>
      <c r="F781" s="83" t="s">
        <v>1344</v>
      </c>
      <c r="G781" s="83" t="s">
        <v>164</v>
      </c>
      <c r="H781" s="171">
        <f>INVENTARIO[[#This Row],[Precio Final]]</f>
        <v>35</v>
      </c>
      <c r="I781" s="83">
        <v>0</v>
      </c>
      <c r="J781" s="83">
        <v>1</v>
      </c>
      <c r="K781" s="112">
        <f>SUMIFS(VENTAS[Cantidad],VENTAS[Código del producto Vendido],INVENTARIO[[#This Row],[Code]])</f>
        <v>0</v>
      </c>
      <c r="L781" s="121">
        <f>INVENTARIO[[#This Row],[Entradas]]-INVENTARIO[[#This Row],[Salidas]]</f>
        <v>1</v>
      </c>
      <c r="M781" s="171">
        <f>INVENTARIO[[#This Row],[Precio Final]]*10%</f>
        <v>3.5</v>
      </c>
      <c r="N781" s="43">
        <v>0</v>
      </c>
      <c r="O781" s="43">
        <v>0</v>
      </c>
      <c r="P781" s="43">
        <v>18.5</v>
      </c>
      <c r="Q781" s="112"/>
      <c r="R781" s="43"/>
      <c r="S781" s="177">
        <v>0</v>
      </c>
      <c r="T781" s="168">
        <f>INVENTARIO[[#This Row],[Costo Unitario (USD)]]+INVENTARIO[[#This Row],[Costo Envío (USD)]]</f>
        <v>18.5</v>
      </c>
      <c r="U781" s="168">
        <f>INVENTARIO[[#This Row],[Costo total]]*1.5</f>
        <v>27.75</v>
      </c>
      <c r="V781" s="43">
        <v>35</v>
      </c>
      <c r="W781" s="43">
        <f>INVENTARIO[[#This Row],[Precio Final]]-INVENTARIO[[#This Row],[Costo total]]</f>
        <v>16.5</v>
      </c>
      <c r="X781" s="172">
        <f>INVENTARIO[[#This Row],[Ganancia Unitaria]]*INVENTARIO[[#This Row],[Salidas]]</f>
        <v>0</v>
      </c>
      <c r="Y781" s="43" t="s">
        <v>2113</v>
      </c>
      <c r="Z781" s="43"/>
    </row>
    <row r="782" spans="1:26" ht="55" customHeight="1" x14ac:dyDescent="0.15">
      <c r="A782" s="42" t="s">
        <v>2165</v>
      </c>
      <c r="B782" s="173"/>
      <c r="C782" s="174" t="s">
        <v>12</v>
      </c>
      <c r="D782" s="78" t="s">
        <v>2339</v>
      </c>
      <c r="E782" s="78" t="s">
        <v>2127</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2113</v>
      </c>
      <c r="Z782" s="20"/>
    </row>
    <row r="783" spans="1:26" ht="55" customHeight="1" x14ac:dyDescent="0.15">
      <c r="A783" s="43" t="s">
        <v>2166</v>
      </c>
      <c r="B783" s="169"/>
      <c r="C783" s="170" t="s">
        <v>12</v>
      </c>
      <c r="D783" s="83" t="s">
        <v>192</v>
      </c>
      <c r="E783" s="83" t="s">
        <v>2167</v>
      </c>
      <c r="F783" s="83" t="s">
        <v>2676</v>
      </c>
      <c r="G783" s="83" t="s">
        <v>164</v>
      </c>
      <c r="H783" s="171">
        <f>INVENTARIO[[#This Row],[Precio Final]]</f>
        <v>22</v>
      </c>
      <c r="I783" s="83">
        <v>0</v>
      </c>
      <c r="J783" s="83">
        <v>2</v>
      </c>
      <c r="K783" s="112">
        <f>SUMIFS(VENTAS[Cantidad],VENTAS[Código del producto Vendido],INVENTARIO[[#This Row],[Code]])</f>
        <v>0</v>
      </c>
      <c r="L783" s="121">
        <f>INVENTARIO[[#This Row],[Entradas]]-INVENTARIO[[#This Row],[Salidas]]</f>
        <v>2</v>
      </c>
      <c r="M783" s="171">
        <f>INVENTARIO[[#This Row],[Precio Final]]*10%</f>
        <v>2.2000000000000002</v>
      </c>
      <c r="N783" s="43">
        <v>0</v>
      </c>
      <c r="O783" s="43">
        <v>0</v>
      </c>
      <c r="P783" s="43">
        <v>13</v>
      </c>
      <c r="Q783" s="112"/>
      <c r="R783" s="43"/>
      <c r="S783" s="177">
        <v>0</v>
      </c>
      <c r="T783" s="168">
        <f>INVENTARIO[[#This Row],[Costo Unitario (USD)]]+INVENTARIO[[#This Row],[Costo Envío (USD)]]</f>
        <v>13</v>
      </c>
      <c r="U783" s="168">
        <f>INVENTARIO[[#This Row],[Costo total]]*1.5</f>
        <v>19.5</v>
      </c>
      <c r="V783" s="43">
        <v>22</v>
      </c>
      <c r="W783" s="43">
        <f>INVENTARIO[[#This Row],[Precio Final]]-INVENTARIO[[#This Row],[Costo total]]</f>
        <v>9</v>
      </c>
      <c r="X783" s="172">
        <f>INVENTARIO[[#This Row],[Ganancia Unitaria]]*INVENTARIO[[#This Row],[Salidas]]</f>
        <v>0</v>
      </c>
      <c r="Y783" s="43" t="s">
        <v>2113</v>
      </c>
      <c r="Z783" s="43"/>
    </row>
    <row r="784" spans="1:26" ht="55" customHeight="1" x14ac:dyDescent="0.15">
      <c r="A784" s="42" t="s">
        <v>2168</v>
      </c>
      <c r="B784" s="173"/>
      <c r="C784" s="174" t="s">
        <v>12</v>
      </c>
      <c r="D784" s="78" t="s">
        <v>52</v>
      </c>
      <c r="E784" s="78" t="s">
        <v>2567</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2113</v>
      </c>
      <c r="Z784" s="20"/>
    </row>
    <row r="785" spans="1:26" ht="55" customHeight="1" x14ac:dyDescent="0.15">
      <c r="A785" s="43" t="s">
        <v>2169</v>
      </c>
      <c r="B785" s="169"/>
      <c r="C785" s="170" t="s">
        <v>12</v>
      </c>
      <c r="D785" s="83" t="s">
        <v>215</v>
      </c>
      <c r="E785" s="83" t="s">
        <v>2123</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2113</v>
      </c>
      <c r="Z785" s="43"/>
    </row>
    <row r="786" spans="1:26" ht="55" customHeight="1" x14ac:dyDescent="0.15">
      <c r="A786" s="43" t="s">
        <v>2170</v>
      </c>
      <c r="B786" s="169"/>
      <c r="C786" s="170" t="s">
        <v>12</v>
      </c>
      <c r="D786" s="83" t="s">
        <v>2339</v>
      </c>
      <c r="E786" s="83" t="s">
        <v>2171</v>
      </c>
      <c r="F786" s="83" t="s">
        <v>692</v>
      </c>
      <c r="G786" s="83" t="s">
        <v>164</v>
      </c>
      <c r="H786" s="171">
        <f>INVENTARIO[[#This Row],[Precio Final]]</f>
        <v>25</v>
      </c>
      <c r="I786" s="83">
        <v>0</v>
      </c>
      <c r="J786" s="83">
        <v>1</v>
      </c>
      <c r="K786" s="112">
        <f>SUMIFS(VENTAS[Cantidad],VENTAS[Código del producto Vendido],INVENTARIO[[#This Row],[Code]])</f>
        <v>1</v>
      </c>
      <c r="L786" s="121">
        <f>INVENTARIO[[#This Row],[Entradas]]-INVENTARIO[[#This Row],[Salidas]]</f>
        <v>0</v>
      </c>
      <c r="M786" s="171">
        <f>INVENTARIO[[#This Row],[Precio Final]]*10%</f>
        <v>2.5</v>
      </c>
      <c r="N786" s="43">
        <v>0</v>
      </c>
      <c r="O786" s="43">
        <v>0</v>
      </c>
      <c r="P786" s="43">
        <v>13.5</v>
      </c>
      <c r="Q786" s="112"/>
      <c r="R786" s="43"/>
      <c r="S786" s="177">
        <v>0</v>
      </c>
      <c r="T786" s="168">
        <f>INVENTARIO[[#This Row],[Costo Unitario (USD)]]+INVENTARIO[[#This Row],[Costo Envío (USD)]]</f>
        <v>13.5</v>
      </c>
      <c r="U786" s="168">
        <f>INVENTARIO[[#This Row],[Costo total]]*1.5</f>
        <v>20.25</v>
      </c>
      <c r="V786" s="43">
        <v>25</v>
      </c>
      <c r="W786" s="43">
        <f>INVENTARIO[[#This Row],[Precio Final]]-INVENTARIO[[#This Row],[Costo total]]</f>
        <v>11.5</v>
      </c>
      <c r="X786" s="172">
        <f>INVENTARIO[[#This Row],[Ganancia Unitaria]]*INVENTARIO[[#This Row],[Salidas]]</f>
        <v>11.5</v>
      </c>
      <c r="Y786" s="43" t="s">
        <v>2113</v>
      </c>
      <c r="Z786" s="43"/>
    </row>
    <row r="787" spans="1:26" ht="55" customHeight="1" x14ac:dyDescent="0.15">
      <c r="A787" s="42" t="s">
        <v>2172</v>
      </c>
      <c r="B787" s="173"/>
      <c r="C787" s="174" t="s">
        <v>12</v>
      </c>
      <c r="D787" s="78" t="s">
        <v>192</v>
      </c>
      <c r="E787" s="78" t="s">
        <v>2174</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2.9</v>
      </c>
      <c r="Q787" s="110"/>
      <c r="R787" s="42"/>
      <c r="S787" s="178">
        <v>0</v>
      </c>
      <c r="T787" s="42">
        <f>INVENTARIO[[#This Row],[Costo Unitario (USD)]]+INVENTARIO[[#This Row],[Costo Envío (USD)]]</f>
        <v>2.9</v>
      </c>
      <c r="U787" s="42">
        <f>INVENTARIO[[#This Row],[Costo total]]*1.5</f>
        <v>4.3499999999999996</v>
      </c>
      <c r="V787" s="42">
        <v>5</v>
      </c>
      <c r="W787" s="42">
        <f>INVENTARIO[[#This Row],[Precio Final]]-INVENTARIO[[#This Row],[Costo total]]</f>
        <v>2.1</v>
      </c>
      <c r="X787" s="176">
        <f>INVENTARIO[[#This Row],[Ganancia Unitaria]]*INVENTARIO[[#This Row],[Salidas]]</f>
        <v>2.1</v>
      </c>
      <c r="Y787" s="42" t="s">
        <v>2113</v>
      </c>
      <c r="Z787" s="20"/>
    </row>
    <row r="788" spans="1:26" ht="55" customHeight="1" x14ac:dyDescent="0.15">
      <c r="A788" s="43" t="s">
        <v>2175</v>
      </c>
      <c r="B788" s="169"/>
      <c r="C788" s="170" t="s">
        <v>12</v>
      </c>
      <c r="D788" s="83" t="s">
        <v>192</v>
      </c>
      <c r="E788" s="83" t="s">
        <v>2352</v>
      </c>
      <c r="F788" s="83" t="s">
        <v>711</v>
      </c>
      <c r="G788" s="83" t="s">
        <v>164</v>
      </c>
      <c r="H788" s="171">
        <f>INVENTARIO[[#This Row],[Precio Final]]</f>
        <v>8</v>
      </c>
      <c r="I788" s="83">
        <v>0</v>
      </c>
      <c r="J788" s="83">
        <v>1</v>
      </c>
      <c r="K788" s="112">
        <f>SUMIFS(VENTAS[Cantidad],VENTAS[Código del producto Vendido],INVENTARIO[[#This Row],[Code]])</f>
        <v>1</v>
      </c>
      <c r="L788" s="121">
        <f>INVENTARIO[[#This Row],[Entradas]]-INVENTARIO[[#This Row],[Salidas]]</f>
        <v>0</v>
      </c>
      <c r="M788" s="171">
        <f>INVENTARIO[[#This Row],[Precio Final]]*10%</f>
        <v>0.8</v>
      </c>
      <c r="N788" s="43">
        <v>0</v>
      </c>
      <c r="O788" s="43">
        <v>0</v>
      </c>
      <c r="P788" s="43">
        <v>4.7</v>
      </c>
      <c r="Q788" s="112"/>
      <c r="R788" s="43"/>
      <c r="S788" s="177">
        <v>0</v>
      </c>
      <c r="T788" s="168">
        <f>INVENTARIO[[#This Row],[Costo Unitario (USD)]]+INVENTARIO[[#This Row],[Costo Envío (USD)]]</f>
        <v>4.7</v>
      </c>
      <c r="U788" s="168">
        <f>INVENTARIO[[#This Row],[Costo total]]*1.5</f>
        <v>7.0500000000000007</v>
      </c>
      <c r="V788" s="43">
        <v>8</v>
      </c>
      <c r="W788" s="43">
        <f>INVENTARIO[[#This Row],[Precio Final]]-INVENTARIO[[#This Row],[Costo total]]</f>
        <v>3.3</v>
      </c>
      <c r="X788" s="172">
        <f>INVENTARIO[[#This Row],[Ganancia Unitaria]]*INVENTARIO[[#This Row],[Salidas]]</f>
        <v>3.3</v>
      </c>
      <c r="Y788" s="43" t="s">
        <v>2113</v>
      </c>
      <c r="Z788" s="43"/>
    </row>
    <row r="789" spans="1:26" ht="55" customHeight="1" x14ac:dyDescent="0.15">
      <c r="A789" s="42" t="s">
        <v>2176</v>
      </c>
      <c r="B789" s="173"/>
      <c r="C789" s="174" t="s">
        <v>12</v>
      </c>
      <c r="D789" s="78" t="s">
        <v>192</v>
      </c>
      <c r="E789" s="78" t="s">
        <v>2381</v>
      </c>
      <c r="F789" s="78" t="s">
        <v>711</v>
      </c>
      <c r="G789" s="78" t="s">
        <v>164</v>
      </c>
      <c r="H789" s="175">
        <f>INVENTARIO[[#This Row],[Precio Final]]</f>
        <v>5</v>
      </c>
      <c r="I789" s="78">
        <v>0</v>
      </c>
      <c r="J789" s="78">
        <v>1</v>
      </c>
      <c r="K789" s="110">
        <f>SUMIFS(VENTAS[Cantidad],VENTAS[Código del producto Vendido],INVENTARIO[[#This Row],[Code]])</f>
        <v>1</v>
      </c>
      <c r="L789" s="120">
        <f>INVENTARIO[[#This Row],[Entradas]]-INVENTARIO[[#This Row],[Salidas]]</f>
        <v>0</v>
      </c>
      <c r="M789" s="175">
        <f>INVENTARIO[[#This Row],[Precio Final]]*10%</f>
        <v>0.5</v>
      </c>
      <c r="N789" s="42">
        <v>0</v>
      </c>
      <c r="O789" s="42">
        <v>0</v>
      </c>
      <c r="P789" s="42">
        <v>2.72</v>
      </c>
      <c r="Q789" s="110"/>
      <c r="R789" s="42"/>
      <c r="S789" s="178">
        <v>0</v>
      </c>
      <c r="T789" s="42">
        <f>INVENTARIO[[#This Row],[Costo Unitario (USD)]]+INVENTARIO[[#This Row],[Costo Envío (USD)]]</f>
        <v>2.72</v>
      </c>
      <c r="U789" s="42">
        <f>INVENTARIO[[#This Row],[Costo total]]*1.5</f>
        <v>4.08</v>
      </c>
      <c r="V789" s="42">
        <v>5</v>
      </c>
      <c r="W789" s="42">
        <f>INVENTARIO[[#This Row],[Precio Final]]-INVENTARIO[[#This Row],[Costo total]]</f>
        <v>2.2799999999999998</v>
      </c>
      <c r="X789" s="176">
        <f>INVENTARIO[[#This Row],[Ganancia Unitaria]]*INVENTARIO[[#This Row],[Salidas]]</f>
        <v>2.2799999999999998</v>
      </c>
      <c r="Y789" s="42" t="s">
        <v>2113</v>
      </c>
      <c r="Z789" s="20"/>
    </row>
    <row r="790" spans="1:26" ht="55" customHeight="1" x14ac:dyDescent="0.15">
      <c r="A790" s="43" t="s">
        <v>2177</v>
      </c>
      <c r="B790" s="169"/>
      <c r="C790" s="170" t="s">
        <v>12</v>
      </c>
      <c r="D790" s="83" t="s">
        <v>2340</v>
      </c>
      <c r="E790" s="83" t="s">
        <v>2174</v>
      </c>
      <c r="F790" s="83" t="s">
        <v>711</v>
      </c>
      <c r="G790" s="83" t="s">
        <v>164</v>
      </c>
      <c r="H790" s="171">
        <f>INVENTARIO[[#This Row],[Precio Final]]</f>
        <v>7</v>
      </c>
      <c r="I790" s="83">
        <v>0</v>
      </c>
      <c r="J790" s="83">
        <v>1</v>
      </c>
      <c r="K790" s="112">
        <f>SUMIFS(VENTAS[Cantidad],VENTAS[Código del producto Vendido],INVENTARIO[[#This Row],[Code]])</f>
        <v>1</v>
      </c>
      <c r="L790" s="121">
        <f>INVENTARIO[[#This Row],[Entradas]]-INVENTARIO[[#This Row],[Salidas]]</f>
        <v>0</v>
      </c>
      <c r="M790" s="171">
        <f>INVENTARIO[[#This Row],[Precio Final]]*10%</f>
        <v>0.70000000000000007</v>
      </c>
      <c r="N790" s="43">
        <v>0</v>
      </c>
      <c r="O790" s="43">
        <v>0</v>
      </c>
      <c r="P790" s="43">
        <v>4.55</v>
      </c>
      <c r="Q790" s="112"/>
      <c r="R790" s="43"/>
      <c r="S790" s="177">
        <v>0</v>
      </c>
      <c r="T790" s="168">
        <f>INVENTARIO[[#This Row],[Costo Unitario (USD)]]+INVENTARIO[[#This Row],[Costo Envío (USD)]]</f>
        <v>4.55</v>
      </c>
      <c r="U790" s="168">
        <f>INVENTARIO[[#This Row],[Costo total]]*1.5</f>
        <v>6.8249999999999993</v>
      </c>
      <c r="V790" s="43">
        <v>7</v>
      </c>
      <c r="W790" s="43">
        <f>INVENTARIO[[#This Row],[Precio Final]]-INVENTARIO[[#This Row],[Costo total]]</f>
        <v>2.4500000000000002</v>
      </c>
      <c r="X790" s="172">
        <f>INVENTARIO[[#This Row],[Ganancia Unitaria]]*INVENTARIO[[#This Row],[Salidas]]</f>
        <v>2.4500000000000002</v>
      </c>
      <c r="Y790" s="43" t="s">
        <v>2113</v>
      </c>
      <c r="Z790" s="43"/>
    </row>
    <row r="791" spans="1:26" ht="55" customHeight="1" x14ac:dyDescent="0.15">
      <c r="A791" s="42" t="s">
        <v>2178</v>
      </c>
      <c r="B791" s="173"/>
      <c r="C791" s="174" t="s">
        <v>12</v>
      </c>
      <c r="D791" s="78" t="s">
        <v>2173</v>
      </c>
      <c r="E791" s="78" t="s">
        <v>2179</v>
      </c>
      <c r="F791" s="78" t="s">
        <v>1344</v>
      </c>
      <c r="G791" s="78" t="s">
        <v>164</v>
      </c>
      <c r="H791" s="175">
        <f>INVENTARIO[[#This Row],[Precio Final]]</f>
        <v>3</v>
      </c>
      <c r="I791" s="78">
        <v>0</v>
      </c>
      <c r="J791" s="78">
        <v>1</v>
      </c>
      <c r="K791" s="110">
        <f>SUMIFS(VENTAS[Cantidad],VENTAS[Código del producto Vendido],INVENTARIO[[#This Row],[Code]])</f>
        <v>1</v>
      </c>
      <c r="L791" s="120">
        <f>INVENTARIO[[#This Row],[Entradas]]-INVENTARIO[[#This Row],[Salidas]]</f>
        <v>0</v>
      </c>
      <c r="M791" s="175">
        <f>INVENTARIO[[#This Row],[Precio Final]]*10%</f>
        <v>0.30000000000000004</v>
      </c>
      <c r="N791" s="42">
        <v>0</v>
      </c>
      <c r="O791" s="42">
        <v>0</v>
      </c>
      <c r="P791" s="42">
        <v>1.75</v>
      </c>
      <c r="Q791" s="110"/>
      <c r="R791" s="42"/>
      <c r="S791" s="178">
        <v>0</v>
      </c>
      <c r="T791" s="42">
        <f>INVENTARIO[[#This Row],[Costo Unitario (USD)]]+INVENTARIO[[#This Row],[Costo Envío (USD)]]</f>
        <v>1.75</v>
      </c>
      <c r="U791" s="42">
        <f>INVENTARIO[[#This Row],[Costo total]]*1.5</f>
        <v>2.625</v>
      </c>
      <c r="V791" s="42">
        <v>3</v>
      </c>
      <c r="W791" s="42">
        <f>INVENTARIO[[#This Row],[Precio Final]]-INVENTARIO[[#This Row],[Costo total]]</f>
        <v>1.25</v>
      </c>
      <c r="X791" s="176">
        <f>INVENTARIO[[#This Row],[Ganancia Unitaria]]*INVENTARIO[[#This Row],[Salidas]]</f>
        <v>1.25</v>
      </c>
      <c r="Y791" s="42" t="s">
        <v>2113</v>
      </c>
      <c r="Z791" s="20"/>
    </row>
    <row r="792" spans="1:26" ht="55" customHeight="1" x14ac:dyDescent="0.15">
      <c r="A792" s="43" t="s">
        <v>2180</v>
      </c>
      <c r="B792" s="169"/>
      <c r="C792" s="170" t="s">
        <v>12</v>
      </c>
      <c r="D792" s="83" t="s">
        <v>2173</v>
      </c>
      <c r="E792" s="83" t="s">
        <v>2181</v>
      </c>
      <c r="F792" s="83" t="s">
        <v>714</v>
      </c>
      <c r="G792" s="83" t="s">
        <v>164</v>
      </c>
      <c r="H792" s="171">
        <f>INVENTARIO[[#This Row],[Precio Final]]</f>
        <v>3</v>
      </c>
      <c r="I792" s="83">
        <v>0</v>
      </c>
      <c r="J792" s="83">
        <v>1</v>
      </c>
      <c r="K792" s="112">
        <f>SUMIFS(VENTAS[Cantidad],VENTAS[Código del producto Vendido],INVENTARIO[[#This Row],[Code]])</f>
        <v>1</v>
      </c>
      <c r="L792" s="121">
        <f>INVENTARIO[[#This Row],[Entradas]]-INVENTARIO[[#This Row],[Salidas]]</f>
        <v>0</v>
      </c>
      <c r="M792" s="171">
        <f>INVENTARIO[[#This Row],[Precio Final]]*10%</f>
        <v>0.30000000000000004</v>
      </c>
      <c r="N792" s="43">
        <v>0</v>
      </c>
      <c r="O792" s="43">
        <v>0</v>
      </c>
      <c r="P792" s="43">
        <v>2</v>
      </c>
      <c r="Q792" s="112"/>
      <c r="R792" s="43"/>
      <c r="S792" s="177">
        <v>0</v>
      </c>
      <c r="T792" s="168">
        <f>INVENTARIO[[#This Row],[Costo Unitario (USD)]]+INVENTARIO[[#This Row],[Costo Envío (USD)]]</f>
        <v>2</v>
      </c>
      <c r="U792" s="168">
        <f>INVENTARIO[[#This Row],[Costo total]]*1.5</f>
        <v>3</v>
      </c>
      <c r="V792" s="43">
        <v>3</v>
      </c>
      <c r="W792" s="43">
        <f>INVENTARIO[[#This Row],[Precio Final]]-INVENTARIO[[#This Row],[Costo total]]</f>
        <v>1</v>
      </c>
      <c r="X792" s="172">
        <f>INVENTARIO[[#This Row],[Ganancia Unitaria]]*INVENTARIO[[#This Row],[Salidas]]</f>
        <v>1</v>
      </c>
      <c r="Y792" s="43" t="s">
        <v>2113</v>
      </c>
      <c r="Z792" s="43"/>
    </row>
    <row r="793" spans="1:26" ht="55" customHeight="1" x14ac:dyDescent="0.15">
      <c r="A793" s="42" t="s">
        <v>2182</v>
      </c>
      <c r="B793" s="173"/>
      <c r="C793" s="174" t="s">
        <v>12</v>
      </c>
      <c r="D793" s="78" t="s">
        <v>215</v>
      </c>
      <c r="E793" s="78" t="s">
        <v>2568</v>
      </c>
      <c r="F793" s="78" t="s">
        <v>714</v>
      </c>
      <c r="G793" s="78" t="s">
        <v>426</v>
      </c>
      <c r="H793" s="175">
        <f>INVENTARIO[[#This Row],[Precio Final]]</f>
        <v>55</v>
      </c>
      <c r="I793" s="78"/>
      <c r="J793" s="78">
        <v>1</v>
      </c>
      <c r="K793" s="110">
        <f>SUMIFS(VENTAS[Cantidad],VENTAS[Código del producto Vendido],INVENTARIO[[#This Row],[Code]])</f>
        <v>0</v>
      </c>
      <c r="L793" s="120">
        <f>INVENTARIO[[#This Row],[Entradas]]-INVENTARIO[[#This Row],[Salidas]]</f>
        <v>1</v>
      </c>
      <c r="M793" s="175">
        <f>INVENTARIO[[#This Row],[Precio Final]]*10%</f>
        <v>5.5</v>
      </c>
      <c r="N793" s="42"/>
      <c r="O793" s="42"/>
      <c r="P793" s="42">
        <v>32</v>
      </c>
      <c r="Q793" s="110"/>
      <c r="R793" s="42"/>
      <c r="S793" s="178">
        <v>10</v>
      </c>
      <c r="T793" s="42">
        <f>INVENTARIO[[#This Row],[Costo Unitario (USD)]]+INVENTARIO[[#This Row],[Costo Envío (USD)]]</f>
        <v>42</v>
      </c>
      <c r="U793" s="42">
        <f>INVENTARIO[[#This Row],[Costo total]]*1.5</f>
        <v>63</v>
      </c>
      <c r="V793" s="42">
        <v>55</v>
      </c>
      <c r="W793" s="42">
        <f>INVENTARIO[[#This Row],[Precio Final]]-INVENTARIO[[#This Row],[Costo total]]</f>
        <v>13</v>
      </c>
      <c r="X793" s="176">
        <f>INVENTARIO[[#This Row],[Ganancia Unitaria]]*INVENTARIO[[#This Row],[Salidas]]</f>
        <v>0</v>
      </c>
      <c r="Y793" s="42"/>
      <c r="Z793" s="20"/>
    </row>
    <row r="794" spans="1:26" ht="55" customHeight="1" x14ac:dyDescent="0.15">
      <c r="A794" s="43" t="s">
        <v>2183</v>
      </c>
      <c r="B794" s="169"/>
      <c r="C794" s="170" t="s">
        <v>12</v>
      </c>
      <c r="D794" s="83" t="s">
        <v>215</v>
      </c>
      <c r="E794" s="83" t="s">
        <v>2201</v>
      </c>
      <c r="F794" s="83" t="s">
        <v>692</v>
      </c>
      <c r="G794" s="83" t="s">
        <v>426</v>
      </c>
      <c r="H794" s="171">
        <f>INVENTARIO[[#This Row],[Precio Final]]</f>
        <v>90</v>
      </c>
      <c r="I794" s="83"/>
      <c r="J794" s="83">
        <v>1</v>
      </c>
      <c r="K794" s="112">
        <f>SUMIFS(VENTAS[Cantidad],VENTAS[Código del producto Vendido],INVENTARIO[[#This Row],[Code]])</f>
        <v>1</v>
      </c>
      <c r="L794" s="121">
        <f>INVENTARIO[[#This Row],[Entradas]]-INVENTARIO[[#This Row],[Salidas]]</f>
        <v>0</v>
      </c>
      <c r="M794" s="171">
        <f>INVENTARIO[[#This Row],[Precio Final]]*10%</f>
        <v>9</v>
      </c>
      <c r="N794" s="43"/>
      <c r="O794" s="43"/>
      <c r="P794" s="43">
        <v>63</v>
      </c>
      <c r="Q794" s="112"/>
      <c r="R794" s="43"/>
      <c r="S794" s="177">
        <v>15</v>
      </c>
      <c r="T794" s="168">
        <f>INVENTARIO[[#This Row],[Costo Unitario (USD)]]+INVENTARIO[[#This Row],[Costo Envío (USD)]]</f>
        <v>78</v>
      </c>
      <c r="U794" s="168">
        <f>INVENTARIO[[#This Row],[Costo total]]*1.5</f>
        <v>117</v>
      </c>
      <c r="V794" s="43">
        <v>90</v>
      </c>
      <c r="W794" s="43">
        <f>INVENTARIO[[#This Row],[Precio Final]]-INVENTARIO[[#This Row],[Costo total]]</f>
        <v>12</v>
      </c>
      <c r="X794" s="172">
        <f>INVENTARIO[[#This Row],[Ganancia Unitaria]]*INVENTARIO[[#This Row],[Salidas]]</f>
        <v>12</v>
      </c>
      <c r="Y794" s="43"/>
      <c r="Z794" s="43"/>
    </row>
    <row r="795" spans="1:26" ht="55" customHeight="1" x14ac:dyDescent="0.15">
      <c r="A795" s="42" t="s">
        <v>2184</v>
      </c>
      <c r="B795" s="173"/>
      <c r="C795" s="174" t="s">
        <v>12</v>
      </c>
      <c r="D795" s="78" t="s">
        <v>52</v>
      </c>
      <c r="E795" s="78" t="s">
        <v>2569</v>
      </c>
      <c r="F795" s="78" t="s">
        <v>692</v>
      </c>
      <c r="G795" s="78" t="s">
        <v>426</v>
      </c>
      <c r="H795" s="175">
        <f>INVENTARIO[[#This Row],[Precio Final]]</f>
        <v>20</v>
      </c>
      <c r="I795" s="78"/>
      <c r="J795" s="78">
        <v>1</v>
      </c>
      <c r="K795" s="110">
        <f>SUMIFS(VENTAS[Cantidad],VENTAS[Código del producto Vendido],INVENTARIO[[#This Row],[Code]])</f>
        <v>0</v>
      </c>
      <c r="L795" s="120">
        <f>INVENTARIO[[#This Row],[Entradas]]-INVENTARIO[[#This Row],[Salidas]]</f>
        <v>1</v>
      </c>
      <c r="M795" s="175">
        <f>INVENTARIO[[#This Row],[Precio Final]]*10%</f>
        <v>2</v>
      </c>
      <c r="N795" s="42"/>
      <c r="O795" s="42"/>
      <c r="P795" s="42">
        <v>12.45</v>
      </c>
      <c r="Q795" s="110"/>
      <c r="R795" s="42"/>
      <c r="S795" s="178">
        <v>2</v>
      </c>
      <c r="T795" s="42">
        <f>INVENTARIO[[#This Row],[Costo Unitario (USD)]]+INVENTARIO[[#This Row],[Costo Envío (USD)]]</f>
        <v>14.45</v>
      </c>
      <c r="U795" s="42">
        <f>INVENTARIO[[#This Row],[Costo total]]*1.5</f>
        <v>21.674999999999997</v>
      </c>
      <c r="V795" s="42">
        <v>20</v>
      </c>
      <c r="W795" s="42">
        <f>INVENTARIO[[#This Row],[Precio Final]]-INVENTARIO[[#This Row],[Costo total]]</f>
        <v>5.5500000000000007</v>
      </c>
      <c r="X795" s="176">
        <f>INVENTARIO[[#This Row],[Ganancia Unitaria]]*INVENTARIO[[#This Row],[Salidas]]</f>
        <v>0</v>
      </c>
      <c r="Y795" s="42"/>
      <c r="Z795" s="20"/>
    </row>
    <row r="796" spans="1:26" ht="55" customHeight="1" x14ac:dyDescent="0.15">
      <c r="A796" s="43" t="s">
        <v>2202</v>
      </c>
      <c r="B796" s="169"/>
      <c r="C796" s="170" t="s">
        <v>12</v>
      </c>
      <c r="D796" s="83" t="s">
        <v>2339</v>
      </c>
      <c r="E796" s="83" t="s">
        <v>2570</v>
      </c>
      <c r="F796" s="83" t="s">
        <v>692</v>
      </c>
      <c r="G796" s="83" t="s">
        <v>426</v>
      </c>
      <c r="H796" s="171">
        <f>INVENTARIO[[#This Row],[Precio Final]]</f>
        <v>40</v>
      </c>
      <c r="I796" s="83"/>
      <c r="J796" s="83">
        <v>1</v>
      </c>
      <c r="K796" s="112">
        <f>SUMIFS(VENTAS[Cantidad],VENTAS[Código del producto Vendido],INVENTARIO[[#This Row],[Code]])</f>
        <v>0</v>
      </c>
      <c r="L796" s="121">
        <f>INVENTARIO[[#This Row],[Entradas]]-INVENTARIO[[#This Row],[Salidas]]</f>
        <v>1</v>
      </c>
      <c r="M796" s="171">
        <f>INVENTARIO[[#This Row],[Precio Final]]*10%</f>
        <v>4</v>
      </c>
      <c r="N796" s="43"/>
      <c r="O796" s="43"/>
      <c r="P796" s="43">
        <v>35</v>
      </c>
      <c r="Q796" s="112"/>
      <c r="R796" s="43"/>
      <c r="S796" s="177">
        <v>0</v>
      </c>
      <c r="T796" s="168">
        <f>INVENTARIO[[#This Row],[Costo Unitario (USD)]]+INVENTARIO[[#This Row],[Costo Envío (USD)]]</f>
        <v>35</v>
      </c>
      <c r="U796" s="168">
        <f>INVENTARIO[[#This Row],[Costo total]]*1.5</f>
        <v>52.5</v>
      </c>
      <c r="V796" s="43">
        <v>40</v>
      </c>
      <c r="W796" s="43">
        <f>INVENTARIO[[#This Row],[Precio Final]]-INVENTARIO[[#This Row],[Costo total]]</f>
        <v>5</v>
      </c>
      <c r="X796" s="172">
        <f>INVENTARIO[[#This Row],[Ganancia Unitaria]]*INVENTARIO[[#This Row],[Salidas]]</f>
        <v>0</v>
      </c>
      <c r="Y796" s="43"/>
      <c r="Z796" s="43"/>
    </row>
    <row r="797" spans="1:26" ht="55" customHeight="1" x14ac:dyDescent="0.15">
      <c r="A797" s="42" t="s">
        <v>2203</v>
      </c>
      <c r="B797" s="173"/>
      <c r="C797" s="174" t="s">
        <v>12</v>
      </c>
      <c r="D797" s="78" t="s">
        <v>50</v>
      </c>
      <c r="E797" s="78" t="s">
        <v>2571</v>
      </c>
      <c r="F797" s="78" t="s">
        <v>692</v>
      </c>
      <c r="G797" s="78" t="s">
        <v>426</v>
      </c>
      <c r="H797" s="175">
        <f>INVENTARIO[[#This Row],[Precio Final]]</f>
        <v>35</v>
      </c>
      <c r="I797" s="78"/>
      <c r="J797" s="78">
        <v>1</v>
      </c>
      <c r="K797" s="110">
        <f>SUMIFS(VENTAS[Cantidad],VENTAS[Código del producto Vendido],INVENTARIO[[#This Row],[Code]])</f>
        <v>0</v>
      </c>
      <c r="L797" s="120">
        <f>INVENTARIO[[#This Row],[Entradas]]-INVENTARIO[[#This Row],[Salidas]]</f>
        <v>1</v>
      </c>
      <c r="M797" s="175">
        <f>INVENTARIO[[#This Row],[Precio Final]]*10%</f>
        <v>3.5</v>
      </c>
      <c r="N797" s="42"/>
      <c r="O797" s="42"/>
      <c r="P797" s="42">
        <v>22</v>
      </c>
      <c r="Q797" s="110"/>
      <c r="R797" s="42"/>
      <c r="S797" s="178">
        <v>2</v>
      </c>
      <c r="T797" s="42">
        <f>INVENTARIO[[#This Row],[Costo Unitario (USD)]]+INVENTARIO[[#This Row],[Costo Envío (USD)]]</f>
        <v>24</v>
      </c>
      <c r="U797" s="42">
        <f>INVENTARIO[[#This Row],[Costo total]]*1.5</f>
        <v>36</v>
      </c>
      <c r="V797" s="42">
        <v>35</v>
      </c>
      <c r="W797" s="42">
        <f>INVENTARIO[[#This Row],[Precio Final]]-INVENTARIO[[#This Row],[Costo total]]</f>
        <v>11</v>
      </c>
      <c r="X797" s="176">
        <f>INVENTARIO[[#This Row],[Ganancia Unitaria]]*INVENTARIO[[#This Row],[Salidas]]</f>
        <v>0</v>
      </c>
      <c r="Y797" s="42"/>
      <c r="Z797" s="20"/>
    </row>
    <row r="798" spans="1:26" ht="55" customHeight="1" x14ac:dyDescent="0.15">
      <c r="A798" s="43" t="s">
        <v>2204</v>
      </c>
      <c r="B798" s="169"/>
      <c r="C798" s="170" t="s">
        <v>12</v>
      </c>
      <c r="D798" s="83" t="s">
        <v>2339</v>
      </c>
      <c r="E798" s="83" t="s">
        <v>2572</v>
      </c>
      <c r="F798" s="83" t="s">
        <v>695</v>
      </c>
      <c r="G798" s="83" t="s">
        <v>426</v>
      </c>
      <c r="H798" s="171">
        <f>INVENTARIO[[#This Row],[Precio Final]]</f>
        <v>45</v>
      </c>
      <c r="I798" s="83"/>
      <c r="J798" s="83">
        <v>1</v>
      </c>
      <c r="K798" s="112">
        <f>SUMIFS(VENTAS[Cantidad],VENTAS[Código del producto Vendido],INVENTARIO[[#This Row],[Code]])</f>
        <v>0</v>
      </c>
      <c r="L798" s="121">
        <f>INVENTARIO[[#This Row],[Entradas]]-INVENTARIO[[#This Row],[Salidas]]</f>
        <v>1</v>
      </c>
      <c r="M798" s="171">
        <f>INVENTARIO[[#This Row],[Precio Final]]*10%</f>
        <v>4.5</v>
      </c>
      <c r="N798" s="43"/>
      <c r="O798" s="43"/>
      <c r="P798" s="43">
        <v>26.85</v>
      </c>
      <c r="Q798" s="112"/>
      <c r="R798" s="43"/>
      <c r="S798" s="177">
        <v>7</v>
      </c>
      <c r="T798" s="168">
        <f>INVENTARIO[[#This Row],[Costo Unitario (USD)]]+INVENTARIO[[#This Row],[Costo Envío (USD)]]</f>
        <v>33.85</v>
      </c>
      <c r="U798" s="168">
        <f>INVENTARIO[[#This Row],[Costo total]]*1.5</f>
        <v>50.775000000000006</v>
      </c>
      <c r="V798" s="43">
        <v>45</v>
      </c>
      <c r="W798" s="43">
        <f>INVENTARIO[[#This Row],[Precio Final]]-INVENTARIO[[#This Row],[Costo total]]</f>
        <v>11.149999999999999</v>
      </c>
      <c r="X798" s="172">
        <f>INVENTARIO[[#This Row],[Ganancia Unitaria]]*INVENTARIO[[#This Row],[Salidas]]</f>
        <v>0</v>
      </c>
      <c r="Y798" s="43"/>
      <c r="Z798" s="43"/>
    </row>
    <row r="799" spans="1:26" ht="55" customHeight="1" x14ac:dyDescent="0.15">
      <c r="A799" s="42" t="s">
        <v>2205</v>
      </c>
      <c r="B799" s="173"/>
      <c r="C799" s="174" t="s">
        <v>12</v>
      </c>
      <c r="D799" s="78" t="s">
        <v>2339</v>
      </c>
      <c r="E799" s="78" t="s">
        <v>2214</v>
      </c>
      <c r="F799" s="78" t="s">
        <v>692</v>
      </c>
      <c r="G799" s="78" t="s">
        <v>426</v>
      </c>
      <c r="H799" s="175">
        <f>INVENTARIO[[#This Row],[Precio Final]]</f>
        <v>15</v>
      </c>
      <c r="I799" s="78"/>
      <c r="J799" s="78">
        <v>3</v>
      </c>
      <c r="K799" s="110">
        <f>SUMIFS(VENTAS[Cantidad],VENTAS[Código del producto Vendido],INVENTARIO[[#This Row],[Code]])</f>
        <v>0</v>
      </c>
      <c r="L799" s="120">
        <f>INVENTARIO[[#This Row],[Entradas]]-INVENTARIO[[#This Row],[Salidas]]</f>
        <v>3</v>
      </c>
      <c r="M799" s="175">
        <f>INVENTARIO[[#This Row],[Precio Final]]*10%</f>
        <v>1.5</v>
      </c>
      <c r="N799" s="42"/>
      <c r="O799" s="42"/>
      <c r="P799" s="42">
        <v>8.8800000000000008</v>
      </c>
      <c r="Q799" s="110"/>
      <c r="R799" s="42"/>
      <c r="S799" s="178">
        <v>2</v>
      </c>
      <c r="T799" s="42">
        <f>INVENTARIO[[#This Row],[Costo Unitario (USD)]]+INVENTARIO[[#This Row],[Costo Envío (USD)]]</f>
        <v>10.88</v>
      </c>
      <c r="U799" s="42">
        <f>INVENTARIO[[#This Row],[Costo total]]*1.5</f>
        <v>16.32</v>
      </c>
      <c r="V799" s="42">
        <v>15</v>
      </c>
      <c r="W799" s="42">
        <f>INVENTARIO[[#This Row],[Precio Final]]-INVENTARIO[[#This Row],[Costo total]]</f>
        <v>4.1199999999999992</v>
      </c>
      <c r="X799" s="176">
        <f>INVENTARIO[[#This Row],[Ganancia Unitaria]]*INVENTARIO[[#This Row],[Salidas]]</f>
        <v>0</v>
      </c>
      <c r="Y799" s="42"/>
      <c r="Z799" s="20"/>
    </row>
    <row r="800" spans="1:26" ht="55" customHeight="1" x14ac:dyDescent="0.15">
      <c r="A800" s="43" t="s">
        <v>2206</v>
      </c>
      <c r="B800" s="169"/>
      <c r="C800" s="170" t="s">
        <v>12</v>
      </c>
      <c r="D800" s="83" t="s">
        <v>52</v>
      </c>
      <c r="E800" s="83" t="s">
        <v>2573</v>
      </c>
      <c r="F800" s="83" t="s">
        <v>695</v>
      </c>
      <c r="G800" s="83" t="s">
        <v>1947</v>
      </c>
      <c r="H800" s="171">
        <f>INVENTARIO[[#This Row],[Precio Final]]</f>
        <v>40</v>
      </c>
      <c r="I800" s="83"/>
      <c r="J800" s="83">
        <v>2</v>
      </c>
      <c r="K800" s="112">
        <v>1</v>
      </c>
      <c r="L800" s="121">
        <f>INVENTARIO[[#This Row],[Entradas]]-INVENTARIO[[#This Row],[Salidas]]</f>
        <v>1</v>
      </c>
      <c r="M800" s="171">
        <f>INVENTARIO[[#This Row],[Precio Final]]*10%</f>
        <v>4</v>
      </c>
      <c r="N800" s="43"/>
      <c r="O800" s="43"/>
      <c r="P800" s="43">
        <v>15</v>
      </c>
      <c r="Q800" s="112"/>
      <c r="R800" s="43"/>
      <c r="S800" s="177">
        <v>5</v>
      </c>
      <c r="T800" s="168">
        <f>INVENTARIO[[#This Row],[Costo Unitario (USD)]]+INVENTARIO[[#This Row],[Costo Envío (USD)]]</f>
        <v>20</v>
      </c>
      <c r="U800" s="168">
        <f>INVENTARIO[[#This Row],[Costo total]]*1.5</f>
        <v>30</v>
      </c>
      <c r="V800" s="43">
        <v>40</v>
      </c>
      <c r="W800" s="43">
        <f>INVENTARIO[[#This Row],[Precio Final]]-INVENTARIO[[#This Row],[Costo total]]</f>
        <v>20</v>
      </c>
      <c r="X800" s="172">
        <f>INVENTARIO[[#This Row],[Ganancia Unitaria]]*INVENTARIO[[#This Row],[Salidas]]</f>
        <v>20</v>
      </c>
      <c r="Y800" s="43"/>
      <c r="Z800" s="43"/>
    </row>
    <row r="801" spans="1:26" ht="55" customHeight="1" x14ac:dyDescent="0.15">
      <c r="A801" s="42" t="s">
        <v>2207</v>
      </c>
      <c r="B801" s="173"/>
      <c r="C801" s="174" t="s">
        <v>12</v>
      </c>
      <c r="D801" s="78" t="s">
        <v>215</v>
      </c>
      <c r="E801" s="78" t="s">
        <v>2574</v>
      </c>
      <c r="F801" s="78" t="s">
        <v>1344</v>
      </c>
      <c r="G801" s="78" t="s">
        <v>1947</v>
      </c>
      <c r="H801" s="175">
        <f>INVENTARIO[[#This Row],[Precio Final]]</f>
        <v>25</v>
      </c>
      <c r="I801" s="78"/>
      <c r="J801" s="78">
        <v>1</v>
      </c>
      <c r="K801" s="110">
        <f>SUMIFS(VENTAS[Cantidad],VENTAS[Código del producto Vendido],INVENTARIO[[#This Row],[Code]])</f>
        <v>0</v>
      </c>
      <c r="L801" s="120">
        <f>INVENTARIO[[#This Row],[Entradas]]-INVENTARIO[[#This Row],[Salidas]]</f>
        <v>1</v>
      </c>
      <c r="M801" s="175">
        <f>INVENTARIO[[#This Row],[Precio Final]]*10%</f>
        <v>2.5</v>
      </c>
      <c r="N801" s="42"/>
      <c r="O801" s="42"/>
      <c r="P801" s="42">
        <v>9</v>
      </c>
      <c r="Q801" s="110"/>
      <c r="R801" s="42"/>
      <c r="S801" s="178">
        <v>5</v>
      </c>
      <c r="T801" s="42">
        <f>INVENTARIO[[#This Row],[Costo Unitario (USD)]]+INVENTARIO[[#This Row],[Costo Envío (USD)]]</f>
        <v>14</v>
      </c>
      <c r="U801" s="42">
        <f>INVENTARIO[[#This Row],[Costo total]]*1.5</f>
        <v>21</v>
      </c>
      <c r="V801" s="42">
        <v>25</v>
      </c>
      <c r="W801" s="42">
        <f>INVENTARIO[[#This Row],[Precio Final]]-INVENTARIO[[#This Row],[Costo total]]</f>
        <v>11</v>
      </c>
      <c r="X801" s="176">
        <f>INVENTARIO[[#This Row],[Ganancia Unitaria]]*INVENTARIO[[#This Row],[Salidas]]</f>
        <v>0</v>
      </c>
      <c r="Y801" s="42"/>
      <c r="Z801" s="20"/>
    </row>
    <row r="802" spans="1:26" ht="55" customHeight="1" x14ac:dyDescent="0.15">
      <c r="A802" s="43" t="s">
        <v>2208</v>
      </c>
      <c r="B802" s="169"/>
      <c r="C802" s="170" t="s">
        <v>12</v>
      </c>
      <c r="D802" s="83" t="s">
        <v>215</v>
      </c>
      <c r="E802" s="83" t="s">
        <v>2574</v>
      </c>
      <c r="F802" s="83" t="s">
        <v>714</v>
      </c>
      <c r="G802" s="83" t="s">
        <v>1947</v>
      </c>
      <c r="H802" s="171">
        <f>INVENTARIO[[#This Row],[Precio Final]]</f>
        <v>25</v>
      </c>
      <c r="I802" s="83"/>
      <c r="J802" s="83">
        <v>1</v>
      </c>
      <c r="K802" s="112">
        <f>SUMIFS(VENTAS[Cantidad],VENTAS[Código del producto Vendido],INVENTARIO[[#This Row],[Code]])</f>
        <v>0</v>
      </c>
      <c r="L802" s="121">
        <f>INVENTARIO[[#This Row],[Entradas]]-INVENTARIO[[#This Row],[Salidas]]</f>
        <v>1</v>
      </c>
      <c r="M802" s="171">
        <f>INVENTARIO[[#This Row],[Precio Final]]*10%</f>
        <v>2.5</v>
      </c>
      <c r="N802" s="43"/>
      <c r="O802" s="43"/>
      <c r="P802" s="43">
        <v>9</v>
      </c>
      <c r="Q802" s="112"/>
      <c r="R802" s="43"/>
      <c r="S802" s="177">
        <v>5</v>
      </c>
      <c r="T802" s="168">
        <f>INVENTARIO[[#This Row],[Costo Unitario (USD)]]+INVENTARIO[[#This Row],[Costo Envío (USD)]]</f>
        <v>14</v>
      </c>
      <c r="U802" s="168">
        <f>INVENTARIO[[#This Row],[Costo total]]*1.5</f>
        <v>21</v>
      </c>
      <c r="V802" s="43">
        <v>25</v>
      </c>
      <c r="W802" s="43">
        <f>INVENTARIO[[#This Row],[Precio Final]]-INVENTARIO[[#This Row],[Costo total]]</f>
        <v>11</v>
      </c>
      <c r="X802" s="172">
        <f>INVENTARIO[[#This Row],[Ganancia Unitaria]]*INVENTARIO[[#This Row],[Salidas]]</f>
        <v>0</v>
      </c>
      <c r="Y802" s="43"/>
      <c r="Z802" s="43"/>
    </row>
    <row r="803" spans="1:26" ht="55" customHeight="1" x14ac:dyDescent="0.15">
      <c r="A803" s="42" t="s">
        <v>2209</v>
      </c>
      <c r="B803" s="173"/>
      <c r="C803" s="174" t="s">
        <v>12</v>
      </c>
      <c r="D803" s="78" t="s">
        <v>215</v>
      </c>
      <c r="E803" s="78" t="s">
        <v>2575</v>
      </c>
      <c r="F803" s="78" t="s">
        <v>2337</v>
      </c>
      <c r="G803" s="78" t="s">
        <v>1947</v>
      </c>
      <c r="H803" s="175">
        <f>INVENTARIO[[#This Row],[Precio Final]]</f>
        <v>20</v>
      </c>
      <c r="I803" s="78"/>
      <c r="J803" s="78">
        <v>1</v>
      </c>
      <c r="K803" s="110">
        <f>SUMIFS(VENTAS[Cantidad],VENTAS[Código del producto Vendido],INVENTARIO[[#This Row],[Code]])</f>
        <v>0</v>
      </c>
      <c r="L803" s="120">
        <f>INVENTARIO[[#This Row],[Entradas]]-INVENTARIO[[#This Row],[Salidas]]</f>
        <v>1</v>
      </c>
      <c r="M803" s="175">
        <f>INVENTARIO[[#This Row],[Precio Final]]*10%</f>
        <v>2</v>
      </c>
      <c r="N803" s="42"/>
      <c r="O803" s="42"/>
      <c r="P803" s="42">
        <v>7</v>
      </c>
      <c r="Q803" s="110"/>
      <c r="R803" s="42"/>
      <c r="S803" s="178">
        <v>4</v>
      </c>
      <c r="T803" s="42">
        <f>INVENTARIO[[#This Row],[Costo Unitario (USD)]]+INVENTARIO[[#This Row],[Costo Envío (USD)]]</f>
        <v>11</v>
      </c>
      <c r="U803" s="42">
        <f>INVENTARIO[[#This Row],[Costo total]]*1.5</f>
        <v>16.5</v>
      </c>
      <c r="V803" s="42">
        <v>20</v>
      </c>
      <c r="W803" s="42">
        <f>INVENTARIO[[#This Row],[Precio Final]]-INVENTARIO[[#This Row],[Costo total]]</f>
        <v>9</v>
      </c>
      <c r="X803" s="176">
        <f>INVENTARIO[[#This Row],[Ganancia Unitaria]]*INVENTARIO[[#This Row],[Salidas]]</f>
        <v>0</v>
      </c>
      <c r="Y803" s="42"/>
      <c r="Z803" s="20"/>
    </row>
    <row r="804" spans="1:26" ht="55" customHeight="1" x14ac:dyDescent="0.15">
      <c r="A804" s="43" t="s">
        <v>2210</v>
      </c>
      <c r="B804" s="169"/>
      <c r="C804" s="170" t="s">
        <v>12</v>
      </c>
      <c r="D804" s="83" t="s">
        <v>215</v>
      </c>
      <c r="E804" s="83" t="s">
        <v>2575</v>
      </c>
      <c r="F804" s="83" t="s">
        <v>714</v>
      </c>
      <c r="G804" s="83" t="s">
        <v>1947</v>
      </c>
      <c r="H804" s="171">
        <f>INVENTARIO[[#This Row],[Precio Final]]</f>
        <v>20</v>
      </c>
      <c r="I804" s="83"/>
      <c r="J804" s="83">
        <v>2</v>
      </c>
      <c r="K804" s="112">
        <f>SUMIFS(VENTAS[Cantidad],VENTAS[Código del producto Vendido],INVENTARIO[[#This Row],[Code]])</f>
        <v>0</v>
      </c>
      <c r="L804" s="121">
        <f>INVENTARIO[[#This Row],[Entradas]]-INVENTARIO[[#This Row],[Salidas]]</f>
        <v>2</v>
      </c>
      <c r="M804" s="171">
        <f>INVENTARIO[[#This Row],[Precio Final]]*10%</f>
        <v>2</v>
      </c>
      <c r="N804" s="43"/>
      <c r="O804" s="43"/>
      <c r="P804" s="43">
        <v>7</v>
      </c>
      <c r="Q804" s="112"/>
      <c r="R804" s="43"/>
      <c r="S804" s="177">
        <v>4</v>
      </c>
      <c r="T804" s="168">
        <f>INVENTARIO[[#This Row],[Costo Unitario (USD)]]+INVENTARIO[[#This Row],[Costo Envío (USD)]]</f>
        <v>11</v>
      </c>
      <c r="U804" s="168">
        <f>INVENTARIO[[#This Row],[Costo total]]*1.5</f>
        <v>16.5</v>
      </c>
      <c r="V804" s="43">
        <v>20</v>
      </c>
      <c r="W804" s="43">
        <f>INVENTARIO[[#This Row],[Precio Final]]-INVENTARIO[[#This Row],[Costo total]]</f>
        <v>9</v>
      </c>
      <c r="X804" s="172">
        <f>INVENTARIO[[#This Row],[Ganancia Unitaria]]*INVENTARIO[[#This Row],[Salidas]]</f>
        <v>0</v>
      </c>
      <c r="Y804" s="43"/>
      <c r="Z804" s="43"/>
    </row>
    <row r="805" spans="1:26" ht="55" customHeight="1" x14ac:dyDescent="0.15">
      <c r="A805" s="42" t="s">
        <v>2211</v>
      </c>
      <c r="B805" s="173"/>
      <c r="C805" s="174" t="s">
        <v>12</v>
      </c>
      <c r="D805" s="78" t="s">
        <v>215</v>
      </c>
      <c r="E805" s="78" t="s">
        <v>2576</v>
      </c>
      <c r="F805" s="78" t="s">
        <v>2337</v>
      </c>
      <c r="G805" s="78" t="s">
        <v>1947</v>
      </c>
      <c r="H805" s="175">
        <f>INVENTARIO[[#This Row],[Precio Final]]</f>
        <v>55</v>
      </c>
      <c r="I805" s="78"/>
      <c r="J805" s="78">
        <v>2</v>
      </c>
      <c r="K805" s="110">
        <f>SUMIFS(VENTAS[Cantidad],VENTAS[Código del producto Vendido],INVENTARIO[[#This Row],[Code]])</f>
        <v>0</v>
      </c>
      <c r="L805" s="120">
        <f>INVENTARIO[[#This Row],[Entradas]]-INVENTARIO[[#This Row],[Salidas]]</f>
        <v>2</v>
      </c>
      <c r="M805" s="175">
        <f>INVENTARIO[[#This Row],[Precio Final]]*10%</f>
        <v>5.5</v>
      </c>
      <c r="N805" s="42"/>
      <c r="O805" s="42"/>
      <c r="P805" s="42">
        <v>18</v>
      </c>
      <c r="Q805" s="110"/>
      <c r="R805" s="42"/>
      <c r="S805" s="178">
        <v>10</v>
      </c>
      <c r="T805" s="42">
        <f>INVENTARIO[[#This Row],[Costo Unitario (USD)]]+INVENTARIO[[#This Row],[Costo Envío (USD)]]</f>
        <v>28</v>
      </c>
      <c r="U805" s="42">
        <f>INVENTARIO[[#This Row],[Costo total]]*1.5</f>
        <v>42</v>
      </c>
      <c r="V805" s="42">
        <v>55</v>
      </c>
      <c r="W805" s="42">
        <f>INVENTARIO[[#This Row],[Precio Final]]-INVENTARIO[[#This Row],[Costo total]]</f>
        <v>27</v>
      </c>
      <c r="X805" s="176">
        <f>INVENTARIO[[#This Row],[Ganancia Unitaria]]*INVENTARIO[[#This Row],[Salidas]]</f>
        <v>0</v>
      </c>
      <c r="Y805" s="42"/>
      <c r="Z805" s="20"/>
    </row>
    <row r="806" spans="1:26" ht="55" customHeight="1" x14ac:dyDescent="0.15">
      <c r="A806" s="43" t="s">
        <v>2212</v>
      </c>
      <c r="B806" s="169"/>
      <c r="C806" s="170" t="s">
        <v>12</v>
      </c>
      <c r="D806" s="83" t="s">
        <v>215</v>
      </c>
      <c r="E806" s="83" t="s">
        <v>2577</v>
      </c>
      <c r="F806" s="83" t="s">
        <v>714</v>
      </c>
      <c r="G806" s="83" t="s">
        <v>1947</v>
      </c>
      <c r="H806" s="171">
        <f>INVENTARIO[[#This Row],[Precio Final]]</f>
        <v>55</v>
      </c>
      <c r="I806" s="83"/>
      <c r="J806" s="83">
        <v>1</v>
      </c>
      <c r="K806" s="112">
        <f>SUMIFS(VENTAS[Cantidad],VENTAS[Código del producto Vendido],INVENTARIO[[#This Row],[Code]])</f>
        <v>0</v>
      </c>
      <c r="L806" s="121">
        <f>INVENTARIO[[#This Row],[Entradas]]-INVENTARIO[[#This Row],[Salidas]]</f>
        <v>1</v>
      </c>
      <c r="M806" s="171">
        <f>INVENTARIO[[#This Row],[Precio Final]]*10%</f>
        <v>5.5</v>
      </c>
      <c r="N806" s="43"/>
      <c r="O806" s="43"/>
      <c r="P806" s="43">
        <v>18</v>
      </c>
      <c r="Q806" s="112"/>
      <c r="R806" s="43"/>
      <c r="S806" s="177">
        <v>10</v>
      </c>
      <c r="T806" s="168">
        <f>INVENTARIO[[#This Row],[Costo Unitario (USD)]]+INVENTARIO[[#This Row],[Costo Envío (USD)]]</f>
        <v>28</v>
      </c>
      <c r="U806" s="168">
        <f>INVENTARIO[[#This Row],[Costo total]]*1.5</f>
        <v>42</v>
      </c>
      <c r="V806" s="43">
        <v>55</v>
      </c>
      <c r="W806" s="43">
        <f>INVENTARIO[[#This Row],[Precio Final]]-INVENTARIO[[#This Row],[Costo total]]</f>
        <v>27</v>
      </c>
      <c r="X806" s="172">
        <f>INVENTARIO[[#This Row],[Ganancia Unitaria]]*INVENTARIO[[#This Row],[Salidas]]</f>
        <v>0</v>
      </c>
      <c r="Y806" s="43"/>
      <c r="Z806" s="43"/>
    </row>
    <row r="807" spans="1:26" ht="55" customHeight="1" x14ac:dyDescent="0.15">
      <c r="A807" s="42" t="s">
        <v>2213</v>
      </c>
      <c r="B807" s="173"/>
      <c r="C807" s="174" t="s">
        <v>12</v>
      </c>
      <c r="D807" s="78" t="s">
        <v>215</v>
      </c>
      <c r="E807" s="78" t="s">
        <v>2578</v>
      </c>
      <c r="F807" s="78" t="s">
        <v>2419</v>
      </c>
      <c r="G807" s="78" t="s">
        <v>1947</v>
      </c>
      <c r="H807" s="175">
        <f>INVENTARIO[[#This Row],[Precio Final]]</f>
        <v>18</v>
      </c>
      <c r="I807" s="78"/>
      <c r="J807" s="78">
        <v>2</v>
      </c>
      <c r="K807" s="110">
        <f>SUMIFS(VENTAS[Cantidad],VENTAS[Código del producto Vendido],INVENTARIO[[#This Row],[Code]])</f>
        <v>0</v>
      </c>
      <c r="L807" s="120">
        <f>INVENTARIO[[#This Row],[Entradas]]-INVENTARIO[[#This Row],[Salidas]]</f>
        <v>2</v>
      </c>
      <c r="M807" s="175">
        <f>INVENTARIO[[#This Row],[Precio Final]]*10%</f>
        <v>1.8</v>
      </c>
      <c r="N807" s="42"/>
      <c r="O807" s="42"/>
      <c r="P807" s="42">
        <v>7</v>
      </c>
      <c r="Q807" s="110"/>
      <c r="R807" s="42"/>
      <c r="S807" s="178">
        <v>4</v>
      </c>
      <c r="T807" s="42">
        <f>INVENTARIO[[#This Row],[Costo Unitario (USD)]]+INVENTARIO[[#This Row],[Costo Envío (USD)]]</f>
        <v>11</v>
      </c>
      <c r="U807" s="42">
        <f>INVENTARIO[[#This Row],[Costo total]]*1.5</f>
        <v>16.5</v>
      </c>
      <c r="V807" s="42">
        <v>18</v>
      </c>
      <c r="W807" s="42">
        <f>INVENTARIO[[#This Row],[Precio Final]]-INVENTARIO[[#This Row],[Costo total]]</f>
        <v>7</v>
      </c>
      <c r="X807" s="176">
        <f>INVENTARIO[[#This Row],[Ganancia Unitaria]]*INVENTARIO[[#This Row],[Salidas]]</f>
        <v>0</v>
      </c>
      <c r="Y807" s="42"/>
      <c r="Z807" s="20"/>
    </row>
    <row r="808" spans="1:26" ht="55" customHeight="1" x14ac:dyDescent="0.15">
      <c r="A808" s="43" t="s">
        <v>2217</v>
      </c>
      <c r="B808" s="169"/>
      <c r="C808" s="170" t="s">
        <v>12</v>
      </c>
      <c r="D808" s="83" t="s">
        <v>215</v>
      </c>
      <c r="E808" s="83" t="s">
        <v>2578</v>
      </c>
      <c r="F808" s="83" t="s">
        <v>2418</v>
      </c>
      <c r="G808" s="83" t="s">
        <v>1947</v>
      </c>
      <c r="H808" s="171">
        <f>INVENTARIO[[#This Row],[Precio Final]]</f>
        <v>18</v>
      </c>
      <c r="I808" s="83"/>
      <c r="J808" s="83">
        <v>1</v>
      </c>
      <c r="K808" s="112">
        <f>SUMIFS(VENTAS[Cantidad],VENTAS[Código del producto Vendido],INVENTARIO[[#This Row],[Code]])</f>
        <v>0</v>
      </c>
      <c r="L808" s="121">
        <f>INVENTARIO[[#This Row],[Entradas]]-INVENTARIO[[#This Row],[Salidas]]</f>
        <v>1</v>
      </c>
      <c r="M808" s="171">
        <f>INVENTARIO[[#This Row],[Precio Final]]*10%</f>
        <v>1.8</v>
      </c>
      <c r="N808" s="43"/>
      <c r="O808" s="43"/>
      <c r="P808" s="43">
        <v>7</v>
      </c>
      <c r="Q808" s="112"/>
      <c r="R808" s="43"/>
      <c r="S808" s="177">
        <v>4</v>
      </c>
      <c r="T808" s="168">
        <f>INVENTARIO[[#This Row],[Costo Unitario (USD)]]+INVENTARIO[[#This Row],[Costo Envío (USD)]]</f>
        <v>11</v>
      </c>
      <c r="U808" s="168">
        <f>INVENTARIO[[#This Row],[Costo total]]*1.5</f>
        <v>16.5</v>
      </c>
      <c r="V808" s="43">
        <v>18</v>
      </c>
      <c r="W808" s="43">
        <f>INVENTARIO[[#This Row],[Precio Final]]-INVENTARIO[[#This Row],[Costo total]]</f>
        <v>7</v>
      </c>
      <c r="X808" s="172">
        <f>INVENTARIO[[#This Row],[Ganancia Unitaria]]*INVENTARIO[[#This Row],[Salidas]]</f>
        <v>0</v>
      </c>
      <c r="Y808" s="43"/>
      <c r="Z808" s="43"/>
    </row>
    <row r="809" spans="1:26" ht="55" customHeight="1" x14ac:dyDescent="0.15">
      <c r="A809" s="42" t="s">
        <v>2218</v>
      </c>
      <c r="B809" s="173"/>
      <c r="C809" s="174" t="s">
        <v>12</v>
      </c>
      <c r="D809" s="78" t="s">
        <v>215</v>
      </c>
      <c r="E809" s="78" t="s">
        <v>2579</v>
      </c>
      <c r="F809" s="78" t="s">
        <v>2413</v>
      </c>
      <c r="G809" s="78" t="s">
        <v>1947</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row>
    <row r="810" spans="1:26" ht="55" customHeight="1" x14ac:dyDescent="0.15">
      <c r="A810" s="43" t="s">
        <v>2219</v>
      </c>
      <c r="B810" s="169"/>
      <c r="C810" s="170" t="s">
        <v>12</v>
      </c>
      <c r="D810" s="83" t="s">
        <v>215</v>
      </c>
      <c r="E810" s="83" t="s">
        <v>2579</v>
      </c>
      <c r="F810" s="83" t="s">
        <v>2414</v>
      </c>
      <c r="G810" s="83" t="s">
        <v>1947</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row>
    <row r="811" spans="1:26" ht="55" customHeight="1" x14ac:dyDescent="0.15">
      <c r="A811" s="42" t="s">
        <v>2220</v>
      </c>
      <c r="B811" s="173"/>
      <c r="C811" s="174" t="s">
        <v>12</v>
      </c>
      <c r="D811" s="78" t="s">
        <v>215</v>
      </c>
      <c r="E811" s="78" t="s">
        <v>2579</v>
      </c>
      <c r="F811" s="78" t="s">
        <v>2415</v>
      </c>
      <c r="G811" s="78" t="s">
        <v>1947</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row>
    <row r="812" spans="1:26" ht="55" customHeight="1" x14ac:dyDescent="0.15">
      <c r="A812" s="43" t="s">
        <v>2221</v>
      </c>
      <c r="B812" s="169"/>
      <c r="C812" s="170" t="s">
        <v>12</v>
      </c>
      <c r="D812" s="83" t="s">
        <v>215</v>
      </c>
      <c r="E812" s="83" t="s">
        <v>2579</v>
      </c>
      <c r="F812" s="83" t="s">
        <v>2416</v>
      </c>
      <c r="G812" s="83" t="s">
        <v>1947</v>
      </c>
      <c r="H812" s="171">
        <f>INVENTARIO[[#This Row],[Precio Final]]</f>
        <v>15</v>
      </c>
      <c r="I812" s="83"/>
      <c r="J812" s="83">
        <v>1</v>
      </c>
      <c r="K812" s="112">
        <f>SUMIFS(VENTAS[Cantidad],VENTAS[Código del producto Vendido],INVENTARIO[[#This Row],[Code]])</f>
        <v>0</v>
      </c>
      <c r="L812" s="121">
        <f>INVENTARIO[[#This Row],[Entradas]]-INVENTARIO[[#This Row],[Salidas]]</f>
        <v>1</v>
      </c>
      <c r="M812" s="171">
        <f>INVENTARIO[[#This Row],[Precio Final]]*10%</f>
        <v>1.5</v>
      </c>
      <c r="N812" s="43"/>
      <c r="O812" s="43"/>
      <c r="P812" s="43">
        <v>6.49</v>
      </c>
      <c r="Q812" s="112"/>
      <c r="R812" s="43"/>
      <c r="S812" s="177">
        <v>3</v>
      </c>
      <c r="T812" s="168">
        <f>INVENTARIO[[#This Row],[Costo Unitario (USD)]]+INVENTARIO[[#This Row],[Costo Envío (USD)]]</f>
        <v>9.49</v>
      </c>
      <c r="U812" s="168">
        <f>INVENTARIO[[#This Row],[Costo total]]*1.5</f>
        <v>14.234999999999999</v>
      </c>
      <c r="V812" s="43">
        <v>15</v>
      </c>
      <c r="W812" s="43">
        <f>INVENTARIO[[#This Row],[Precio Final]]-INVENTARIO[[#This Row],[Costo total]]</f>
        <v>5.51</v>
      </c>
      <c r="X812" s="172">
        <f>INVENTARIO[[#This Row],[Ganancia Unitaria]]*INVENTARIO[[#This Row],[Salidas]]</f>
        <v>0</v>
      </c>
      <c r="Y812" s="43"/>
      <c r="Z812" s="43"/>
    </row>
    <row r="813" spans="1:26" ht="55" customHeight="1" x14ac:dyDescent="0.15">
      <c r="A813" s="42" t="s">
        <v>2222</v>
      </c>
      <c r="B813" s="173"/>
      <c r="C813" s="174" t="s">
        <v>12</v>
      </c>
      <c r="D813" s="78" t="s">
        <v>215</v>
      </c>
      <c r="E813" s="78" t="s">
        <v>2579</v>
      </c>
      <c r="F813" s="78" t="s">
        <v>2417</v>
      </c>
      <c r="G813" s="78" t="s">
        <v>1947</v>
      </c>
      <c r="H813" s="175">
        <f>INVENTARIO[[#This Row],[Precio Final]]</f>
        <v>15</v>
      </c>
      <c r="I813" s="78"/>
      <c r="J813" s="78">
        <v>1</v>
      </c>
      <c r="K813" s="110">
        <f>SUMIFS(VENTAS[Cantidad],VENTAS[Código del producto Vendido],INVENTARIO[[#This Row],[Code]])</f>
        <v>0</v>
      </c>
      <c r="L813" s="120">
        <f>INVENTARIO[[#This Row],[Entradas]]-INVENTARIO[[#This Row],[Salidas]]</f>
        <v>1</v>
      </c>
      <c r="M813" s="175">
        <f>INVENTARIO[[#This Row],[Precio Final]]*10%</f>
        <v>1.5</v>
      </c>
      <c r="N813" s="42"/>
      <c r="O813" s="42"/>
      <c r="P813" s="42">
        <v>6.49</v>
      </c>
      <c r="Q813" s="110"/>
      <c r="R813" s="42"/>
      <c r="S813" s="178">
        <v>3</v>
      </c>
      <c r="T813" s="42">
        <f>INVENTARIO[[#This Row],[Costo Unitario (USD)]]+INVENTARIO[[#This Row],[Costo Envío (USD)]]</f>
        <v>9.49</v>
      </c>
      <c r="U813" s="42">
        <f>INVENTARIO[[#This Row],[Costo total]]*1.5</f>
        <v>14.234999999999999</v>
      </c>
      <c r="V813" s="42">
        <v>15</v>
      </c>
      <c r="W813" s="42">
        <f>INVENTARIO[[#This Row],[Precio Final]]-INVENTARIO[[#This Row],[Costo total]]</f>
        <v>5.51</v>
      </c>
      <c r="X813" s="176">
        <f>INVENTARIO[[#This Row],[Ganancia Unitaria]]*INVENTARIO[[#This Row],[Salidas]]</f>
        <v>0</v>
      </c>
      <c r="Y813" s="42"/>
      <c r="Z813" s="20"/>
    </row>
    <row r="814" spans="1:26" ht="55" customHeight="1" x14ac:dyDescent="0.15">
      <c r="A814" s="43" t="s">
        <v>2223</v>
      </c>
      <c r="B814" s="169"/>
      <c r="C814" s="170" t="s">
        <v>12</v>
      </c>
      <c r="D814" s="83" t="s">
        <v>52</v>
      </c>
      <c r="E814" s="83" t="s">
        <v>2580</v>
      </c>
      <c r="F814" s="83" t="s">
        <v>693</v>
      </c>
      <c r="G814" s="83" t="s">
        <v>2291</v>
      </c>
      <c r="H814" s="171">
        <f>INVENTARIO[[#This Row],[Precio Final]]</f>
        <v>20</v>
      </c>
      <c r="I814" s="83"/>
      <c r="J814" s="83">
        <v>3</v>
      </c>
      <c r="K814" s="112">
        <f>SUMIFS(VENTAS[Cantidad],VENTAS[Código del producto Vendido],INVENTARIO[[#This Row],[Code]])</f>
        <v>3</v>
      </c>
      <c r="L814" s="121">
        <f>INVENTARIO[[#This Row],[Entradas]]-INVENTARIO[[#This Row],[Salidas]]</f>
        <v>0</v>
      </c>
      <c r="M814" s="171">
        <f>INVENTARIO[[#This Row],[Precio Final]]*10%</f>
        <v>2</v>
      </c>
      <c r="N814" s="43"/>
      <c r="O814" s="43"/>
      <c r="P814" s="43">
        <v>10.3</v>
      </c>
      <c r="Q814" s="112"/>
      <c r="R814" s="43"/>
      <c r="S814" s="177">
        <v>1.5</v>
      </c>
      <c r="T814" s="168">
        <f>INVENTARIO[[#This Row],[Costo Unitario (USD)]]+INVENTARIO[[#This Row],[Costo Envío (USD)]]</f>
        <v>11.8</v>
      </c>
      <c r="U814" s="168">
        <f>INVENTARIO[[#This Row],[Costo total]]*1.5</f>
        <v>17.700000000000003</v>
      </c>
      <c r="V814" s="43">
        <v>20</v>
      </c>
      <c r="W814" s="43">
        <f>INVENTARIO[[#This Row],[Precio Final]]-INVENTARIO[[#This Row],[Costo total]]</f>
        <v>8.1999999999999993</v>
      </c>
      <c r="X814" s="172">
        <f>INVENTARIO[[#This Row],[Ganancia Unitaria]]*INVENTARIO[[#This Row],[Salidas]]</f>
        <v>24.599999999999998</v>
      </c>
      <c r="Y814" s="43" t="s">
        <v>2290</v>
      </c>
      <c r="Z814" s="43"/>
    </row>
    <row r="815" spans="1:26" ht="55" customHeight="1" x14ac:dyDescent="0.15">
      <c r="A815" s="42" t="s">
        <v>2224</v>
      </c>
      <c r="B815" s="173"/>
      <c r="C815" s="174" t="s">
        <v>12</v>
      </c>
      <c r="D815" s="78" t="s">
        <v>215</v>
      </c>
      <c r="E815" s="78" t="s">
        <v>2581</v>
      </c>
      <c r="F815" s="78" t="s">
        <v>2337</v>
      </c>
      <c r="G815" s="78" t="s">
        <v>164</v>
      </c>
      <c r="H815" s="175">
        <f>INVENTARIO[[#This Row],[Precio Final]]</f>
        <v>39</v>
      </c>
      <c r="I815" s="78"/>
      <c r="J815" s="78">
        <v>1</v>
      </c>
      <c r="K815" s="110">
        <f>SUMIFS(VENTAS[Cantidad],VENTAS[Código del producto Vendido],INVENTARIO[[#This Row],[Code]])</f>
        <v>0</v>
      </c>
      <c r="L815" s="120">
        <f>INVENTARIO[[#This Row],[Entradas]]-INVENTARIO[[#This Row],[Salidas]]</f>
        <v>1</v>
      </c>
      <c r="M815" s="175">
        <f>INVENTARIO[[#This Row],[Precio Final]]*10%</f>
        <v>3.9000000000000004</v>
      </c>
      <c r="N815" s="42"/>
      <c r="O815" s="42"/>
      <c r="P815" s="42">
        <v>15.86</v>
      </c>
      <c r="Q815" s="110"/>
      <c r="R815" s="42"/>
      <c r="S815" s="178">
        <v>1.5</v>
      </c>
      <c r="T815" s="42">
        <f>INVENTARIO[[#This Row],[Costo Unitario (USD)]]+INVENTARIO[[#This Row],[Costo Envío (USD)]]</f>
        <v>17.36</v>
      </c>
      <c r="U815" s="42">
        <f>INVENTARIO[[#This Row],[Costo total]]*1.5</f>
        <v>26.04</v>
      </c>
      <c r="V815" s="42">
        <v>39</v>
      </c>
      <c r="W815" s="42">
        <f>INVENTARIO[[#This Row],[Precio Final]]-INVENTARIO[[#This Row],[Costo total]]</f>
        <v>21.64</v>
      </c>
      <c r="X815" s="176">
        <f>INVENTARIO[[#This Row],[Ganancia Unitaria]]*INVENTARIO[[#This Row],[Salidas]]</f>
        <v>0</v>
      </c>
      <c r="Y815" s="42" t="s">
        <v>2290</v>
      </c>
      <c r="Z815" s="20"/>
    </row>
    <row r="816" spans="1:26" ht="55" customHeight="1" x14ac:dyDescent="0.15">
      <c r="A816" s="43" t="s">
        <v>2225</v>
      </c>
      <c r="B816" s="169"/>
      <c r="C816" s="170" t="s">
        <v>12</v>
      </c>
      <c r="D816" s="83" t="s">
        <v>50</v>
      </c>
      <c r="E816" s="83" t="s">
        <v>2582</v>
      </c>
      <c r="F816" s="83" t="s">
        <v>697</v>
      </c>
      <c r="G816" s="83" t="s">
        <v>164</v>
      </c>
      <c r="H816" s="171">
        <f>INVENTARIO[[#This Row],[Precio Final]]</f>
        <v>30</v>
      </c>
      <c r="I816" s="83"/>
      <c r="J816" s="83">
        <v>2</v>
      </c>
      <c r="K816" s="112">
        <f>SUMIFS(VENTAS[Cantidad],VENTAS[Código del producto Vendido],INVENTARIO[[#This Row],[Code]])</f>
        <v>2</v>
      </c>
      <c r="L816" s="121">
        <f>INVENTARIO[[#This Row],[Entradas]]-INVENTARIO[[#This Row],[Salidas]]</f>
        <v>0</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30.32</v>
      </c>
      <c r="Y816" s="43" t="s">
        <v>2290</v>
      </c>
      <c r="Z816" s="43"/>
    </row>
    <row r="817" spans="1:26" ht="55" customHeight="1" x14ac:dyDescent="0.15">
      <c r="A817" s="42" t="s">
        <v>2226</v>
      </c>
      <c r="B817" s="173"/>
      <c r="C817" s="174" t="s">
        <v>12</v>
      </c>
      <c r="D817" s="78" t="s">
        <v>50</v>
      </c>
      <c r="E817" s="78" t="s">
        <v>2582</v>
      </c>
      <c r="F817" s="78" t="s">
        <v>695</v>
      </c>
      <c r="G817" s="78" t="s">
        <v>164</v>
      </c>
      <c r="H817" s="175">
        <f>INVENTARIO[[#This Row],[Precio Final]]</f>
        <v>30</v>
      </c>
      <c r="I817" s="78"/>
      <c r="J817" s="78">
        <v>1</v>
      </c>
      <c r="K817" s="110">
        <f>SUMIFS(VENTAS[Cantidad],VENTAS[Código del producto Vendido],INVENTARIO[[#This Row],[Code]])</f>
        <v>1</v>
      </c>
      <c r="L817" s="120">
        <f>INVENTARIO[[#This Row],[Entradas]]-INVENTARIO[[#This Row],[Salidas]]</f>
        <v>0</v>
      </c>
      <c r="M817" s="175">
        <f>INVENTARIO[[#This Row],[Precio Final]]*10%</f>
        <v>3</v>
      </c>
      <c r="N817" s="42"/>
      <c r="O817" s="42"/>
      <c r="P817" s="42">
        <v>13.34</v>
      </c>
      <c r="Q817" s="110"/>
      <c r="R817" s="42"/>
      <c r="S817" s="178">
        <v>1.5</v>
      </c>
      <c r="T817" s="42">
        <f>INVENTARIO[[#This Row],[Costo Unitario (USD)]]+INVENTARIO[[#This Row],[Costo Envío (USD)]]</f>
        <v>14.84</v>
      </c>
      <c r="U817" s="42">
        <f>INVENTARIO[[#This Row],[Costo total]]*1.5</f>
        <v>22.259999999999998</v>
      </c>
      <c r="V817" s="42">
        <v>30</v>
      </c>
      <c r="W817" s="42">
        <f>INVENTARIO[[#This Row],[Precio Final]]-INVENTARIO[[#This Row],[Costo total]]</f>
        <v>15.16</v>
      </c>
      <c r="X817" s="176">
        <f>INVENTARIO[[#This Row],[Ganancia Unitaria]]*INVENTARIO[[#This Row],[Salidas]]</f>
        <v>15.16</v>
      </c>
      <c r="Y817" s="42" t="s">
        <v>2290</v>
      </c>
      <c r="Z817" s="20"/>
    </row>
    <row r="818" spans="1:26" ht="55" customHeight="1" x14ac:dyDescent="0.15">
      <c r="A818" s="43" t="s">
        <v>2227</v>
      </c>
      <c r="B818" s="169"/>
      <c r="C818" s="170" t="s">
        <v>12</v>
      </c>
      <c r="D818" s="83" t="s">
        <v>50</v>
      </c>
      <c r="E818" s="83" t="s">
        <v>2292</v>
      </c>
      <c r="F818" s="83" t="s">
        <v>693</v>
      </c>
      <c r="G818" s="83" t="s">
        <v>164</v>
      </c>
      <c r="H818" s="171">
        <f>INVENTARIO[[#This Row],[Precio Final]]</f>
        <v>30</v>
      </c>
      <c r="I818" s="83"/>
      <c r="J818" s="83">
        <v>1</v>
      </c>
      <c r="K818" s="112">
        <f>SUMIFS(VENTAS[Cantidad],VENTAS[Código del producto Vendido],INVENTARIO[[#This Row],[Code]])</f>
        <v>0</v>
      </c>
      <c r="L818" s="121">
        <f>INVENTARIO[[#This Row],[Entradas]]-INVENTARIO[[#This Row],[Salidas]]</f>
        <v>1</v>
      </c>
      <c r="M818" s="171">
        <f>INVENTARIO[[#This Row],[Precio Final]]*10%</f>
        <v>3</v>
      </c>
      <c r="N818" s="43"/>
      <c r="O818" s="43"/>
      <c r="P818" s="43">
        <v>13.34</v>
      </c>
      <c r="Q818" s="112"/>
      <c r="R818" s="43"/>
      <c r="S818" s="177">
        <v>1.5</v>
      </c>
      <c r="T818" s="168">
        <f>INVENTARIO[[#This Row],[Costo Unitario (USD)]]+INVENTARIO[[#This Row],[Costo Envío (USD)]]</f>
        <v>14.84</v>
      </c>
      <c r="U818" s="168">
        <f>INVENTARIO[[#This Row],[Costo total]]*1.5</f>
        <v>22.259999999999998</v>
      </c>
      <c r="V818" s="43">
        <v>30</v>
      </c>
      <c r="W818" s="43">
        <f>INVENTARIO[[#This Row],[Precio Final]]-INVENTARIO[[#This Row],[Costo total]]</f>
        <v>15.16</v>
      </c>
      <c r="X818" s="172">
        <f>INVENTARIO[[#This Row],[Ganancia Unitaria]]*INVENTARIO[[#This Row],[Salidas]]</f>
        <v>0</v>
      </c>
      <c r="Y818" s="43" t="s">
        <v>2290</v>
      </c>
      <c r="Z818" s="43"/>
    </row>
    <row r="819" spans="1:26" ht="55" customHeight="1" x14ac:dyDescent="0.15">
      <c r="A819" s="42" t="s">
        <v>2228</v>
      </c>
      <c r="B819" s="173"/>
      <c r="C819" s="174" t="s">
        <v>12</v>
      </c>
      <c r="D819" s="78" t="s">
        <v>52</v>
      </c>
      <c r="E819" s="78" t="s">
        <v>2586</v>
      </c>
      <c r="F819" s="78" t="s">
        <v>695</v>
      </c>
      <c r="G819" s="78" t="s">
        <v>164</v>
      </c>
      <c r="H819" s="175">
        <f>INVENTARIO[[#This Row],[Precio Final]]</f>
        <v>22</v>
      </c>
      <c r="I819" s="78"/>
      <c r="J819" s="78">
        <v>3</v>
      </c>
      <c r="K819" s="110">
        <f>SUMIFS(VENTAS[Cantidad],VENTAS[Código del producto Vendido],INVENTARIO[[#This Row],[Code]])</f>
        <v>2</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24.52</v>
      </c>
      <c r="Y819" s="42" t="s">
        <v>2290</v>
      </c>
      <c r="Z819" s="20"/>
    </row>
    <row r="820" spans="1:26" ht="55" customHeight="1" x14ac:dyDescent="0.15">
      <c r="A820" s="43" t="s">
        <v>2229</v>
      </c>
      <c r="B820" s="169"/>
      <c r="C820" s="170" t="s">
        <v>12</v>
      </c>
      <c r="D820" s="83" t="s">
        <v>52</v>
      </c>
      <c r="E820" s="83" t="s">
        <v>2586</v>
      </c>
      <c r="F820" s="83" t="s">
        <v>697</v>
      </c>
      <c r="G820" s="83" t="s">
        <v>164</v>
      </c>
      <c r="H820" s="171">
        <f>INVENTARIO[[#This Row],[Precio Final]]</f>
        <v>22</v>
      </c>
      <c r="I820" s="83"/>
      <c r="J820" s="83">
        <v>3</v>
      </c>
      <c r="K820" s="112">
        <f>SUMIFS(VENTAS[Cantidad],VENTAS[Código del producto Vendido],INVENTARIO[[#This Row],[Code]])</f>
        <v>0</v>
      </c>
      <c r="L820" s="121">
        <f>INVENTARIO[[#This Row],[Entradas]]-INVENTARIO[[#This Row],[Salidas]]</f>
        <v>3</v>
      </c>
      <c r="M820" s="171">
        <f>INVENTARIO[[#This Row],[Precio Final]]*10%</f>
        <v>2.2000000000000002</v>
      </c>
      <c r="N820" s="43"/>
      <c r="O820" s="43"/>
      <c r="P820" s="43">
        <v>8.24</v>
      </c>
      <c r="Q820" s="112"/>
      <c r="R820" s="43"/>
      <c r="S820" s="177">
        <v>1.5</v>
      </c>
      <c r="T820" s="168">
        <f>INVENTARIO[[#This Row],[Costo Unitario (USD)]]+INVENTARIO[[#This Row],[Costo Envío (USD)]]</f>
        <v>9.74</v>
      </c>
      <c r="U820" s="168">
        <f>INVENTARIO[[#This Row],[Costo total]]*1.5</f>
        <v>14.61</v>
      </c>
      <c r="V820" s="43">
        <v>22</v>
      </c>
      <c r="W820" s="43">
        <f>INVENTARIO[[#This Row],[Precio Final]]-INVENTARIO[[#This Row],[Costo total]]</f>
        <v>12.26</v>
      </c>
      <c r="X820" s="172">
        <f>INVENTARIO[[#This Row],[Ganancia Unitaria]]*INVENTARIO[[#This Row],[Salidas]]</f>
        <v>0</v>
      </c>
      <c r="Y820" s="43" t="s">
        <v>2290</v>
      </c>
      <c r="Z820" s="43"/>
    </row>
    <row r="821" spans="1:26" ht="55" customHeight="1" x14ac:dyDescent="0.15">
      <c r="A821" s="42" t="s">
        <v>2230</v>
      </c>
      <c r="B821" s="173"/>
      <c r="C821" s="174" t="s">
        <v>12</v>
      </c>
      <c r="D821" s="78" t="s">
        <v>2339</v>
      </c>
      <c r="E821" s="78" t="s">
        <v>2293</v>
      </c>
      <c r="F821" s="78" t="s">
        <v>698</v>
      </c>
      <c r="G821" s="78" t="s">
        <v>164</v>
      </c>
      <c r="H821" s="175">
        <f>INVENTARIO[[#This Row],[Precio Final]]</f>
        <v>22</v>
      </c>
      <c r="I821" s="78"/>
      <c r="J821" s="78">
        <v>2</v>
      </c>
      <c r="K821" s="110">
        <f>SUMIFS(VENTAS[Cantidad],VENTAS[Código del producto Vendido],INVENTARIO[[#This Row],[Code]])</f>
        <v>1</v>
      </c>
      <c r="L821" s="120">
        <f>INVENTARIO[[#This Row],[Entradas]]-INVENTARIO[[#This Row],[Salidas]]</f>
        <v>1</v>
      </c>
      <c r="M821" s="175">
        <f>INVENTARIO[[#This Row],[Precio Final]]*10%</f>
        <v>2.2000000000000002</v>
      </c>
      <c r="N821" s="42"/>
      <c r="O821" s="42"/>
      <c r="P821" s="42">
        <v>8.24</v>
      </c>
      <c r="Q821" s="110"/>
      <c r="R821" s="42"/>
      <c r="S821" s="178">
        <v>1.5</v>
      </c>
      <c r="T821" s="42">
        <f>INVENTARIO[[#This Row],[Costo Unitario (USD)]]+INVENTARIO[[#This Row],[Costo Envío (USD)]]</f>
        <v>9.74</v>
      </c>
      <c r="U821" s="42">
        <f>INVENTARIO[[#This Row],[Costo total]]*1.5</f>
        <v>14.61</v>
      </c>
      <c r="V821" s="42">
        <v>22</v>
      </c>
      <c r="W821" s="42">
        <f>INVENTARIO[[#This Row],[Precio Final]]-INVENTARIO[[#This Row],[Costo total]]</f>
        <v>12.26</v>
      </c>
      <c r="X821" s="176">
        <f>INVENTARIO[[#This Row],[Ganancia Unitaria]]*INVENTARIO[[#This Row],[Salidas]]</f>
        <v>12.26</v>
      </c>
      <c r="Y821" s="42" t="s">
        <v>2290</v>
      </c>
      <c r="Z821" s="20"/>
    </row>
    <row r="822" spans="1:26" ht="55" customHeight="1" x14ac:dyDescent="0.15">
      <c r="A822" s="43" t="s">
        <v>2231</v>
      </c>
      <c r="B822" s="169"/>
      <c r="C822" s="170" t="s">
        <v>12</v>
      </c>
      <c r="D822" s="83" t="s">
        <v>50</v>
      </c>
      <c r="E822" s="83" t="s">
        <v>2583</v>
      </c>
      <c r="F822" s="83" t="s">
        <v>697</v>
      </c>
      <c r="G822" s="83" t="s">
        <v>164</v>
      </c>
      <c r="H822" s="171">
        <f>INVENTARIO[[#This Row],[Precio Final]]</f>
        <v>30</v>
      </c>
      <c r="I822" s="83"/>
      <c r="J822" s="83">
        <v>1</v>
      </c>
      <c r="K822" s="112">
        <f>SUMIFS(VENTAS[Cantidad],VENTAS[Código del producto Vendido],INVENTARIO[[#This Row],[Code]])</f>
        <v>0</v>
      </c>
      <c r="L822" s="121">
        <f>INVENTARIO[[#This Row],[Entradas]]-INVENTARIO[[#This Row],[Salidas]]</f>
        <v>1</v>
      </c>
      <c r="M822" s="171">
        <f>INVENTARIO[[#This Row],[Precio Final]]*10%</f>
        <v>3</v>
      </c>
      <c r="N822" s="43"/>
      <c r="O822" s="43"/>
      <c r="P822" s="43">
        <v>13.59</v>
      </c>
      <c r="Q822" s="112"/>
      <c r="R822" s="43"/>
      <c r="S822" s="177">
        <v>1.5</v>
      </c>
      <c r="T822" s="168">
        <f>INVENTARIO[[#This Row],[Costo Unitario (USD)]]+INVENTARIO[[#This Row],[Costo Envío (USD)]]</f>
        <v>15.09</v>
      </c>
      <c r="U822" s="168">
        <f>INVENTARIO[[#This Row],[Costo total]]*1.5</f>
        <v>22.634999999999998</v>
      </c>
      <c r="V822" s="43">
        <v>30</v>
      </c>
      <c r="W822" s="43">
        <f>INVENTARIO[[#This Row],[Precio Final]]-INVENTARIO[[#This Row],[Costo total]]</f>
        <v>14.91</v>
      </c>
      <c r="X822" s="172">
        <f>INVENTARIO[[#This Row],[Ganancia Unitaria]]*INVENTARIO[[#This Row],[Salidas]]</f>
        <v>0</v>
      </c>
      <c r="Y822" s="43" t="s">
        <v>2290</v>
      </c>
      <c r="Z822" s="43"/>
    </row>
    <row r="823" spans="1:26" ht="55" customHeight="1" x14ac:dyDescent="0.15">
      <c r="A823" s="42" t="s">
        <v>2232</v>
      </c>
      <c r="B823" s="173"/>
      <c r="C823" s="174" t="s">
        <v>12</v>
      </c>
      <c r="D823" s="78" t="s">
        <v>50</v>
      </c>
      <c r="E823" s="78" t="s">
        <v>2583</v>
      </c>
      <c r="F823" s="78" t="s">
        <v>695</v>
      </c>
      <c r="G823" s="78" t="s">
        <v>164</v>
      </c>
      <c r="H823" s="175">
        <f>INVENTARIO[[#This Row],[Precio Final]]</f>
        <v>30</v>
      </c>
      <c r="I823" s="78"/>
      <c r="J823" s="78">
        <v>1</v>
      </c>
      <c r="K823" s="110">
        <f>SUMIFS(VENTAS[Cantidad],VENTAS[Código del producto Vendido],INVENTARIO[[#This Row],[Code]])</f>
        <v>0</v>
      </c>
      <c r="L823" s="120">
        <f>INVENTARIO[[#This Row],[Entradas]]-INVENTARIO[[#This Row],[Salidas]]</f>
        <v>1</v>
      </c>
      <c r="M823" s="175">
        <f>INVENTARIO[[#This Row],[Precio Final]]*10%</f>
        <v>3</v>
      </c>
      <c r="N823" s="42"/>
      <c r="O823" s="42"/>
      <c r="P823" s="42">
        <v>13.59</v>
      </c>
      <c r="Q823" s="110"/>
      <c r="R823" s="42"/>
      <c r="S823" s="178">
        <v>1.5</v>
      </c>
      <c r="T823" s="42">
        <f>INVENTARIO[[#This Row],[Costo Unitario (USD)]]+INVENTARIO[[#This Row],[Costo Envío (USD)]]</f>
        <v>15.09</v>
      </c>
      <c r="U823" s="42">
        <f>INVENTARIO[[#This Row],[Costo total]]*1.5</f>
        <v>22.634999999999998</v>
      </c>
      <c r="V823" s="42">
        <v>30</v>
      </c>
      <c r="W823" s="42">
        <f>INVENTARIO[[#This Row],[Precio Final]]-INVENTARIO[[#This Row],[Costo total]]</f>
        <v>14.91</v>
      </c>
      <c r="X823" s="176">
        <f>INVENTARIO[[#This Row],[Ganancia Unitaria]]*INVENTARIO[[#This Row],[Salidas]]</f>
        <v>0</v>
      </c>
      <c r="Y823" s="42" t="s">
        <v>2290</v>
      </c>
      <c r="Z823" s="20"/>
    </row>
    <row r="824" spans="1:26" ht="55" customHeight="1" x14ac:dyDescent="0.15">
      <c r="A824" s="43" t="s">
        <v>2233</v>
      </c>
      <c r="B824" s="169"/>
      <c r="C824" s="170" t="s">
        <v>12</v>
      </c>
      <c r="D824" s="83" t="s">
        <v>50</v>
      </c>
      <c r="E824" s="83" t="s">
        <v>2355</v>
      </c>
      <c r="F824" s="83" t="s">
        <v>697</v>
      </c>
      <c r="G824" s="83" t="s">
        <v>164</v>
      </c>
      <c r="H824" s="171">
        <f>INVENTARIO[[#This Row],[Precio Final]]</f>
        <v>25</v>
      </c>
      <c r="I824" s="83"/>
      <c r="J824" s="83">
        <v>1</v>
      </c>
      <c r="K824" s="112">
        <f>SUMIFS(VENTAS[Cantidad],VENTAS[Código del producto Vendido],INVENTARIO[[#This Row],[Code]])</f>
        <v>0</v>
      </c>
      <c r="L824" s="121">
        <f>INVENTARIO[[#This Row],[Entradas]]-INVENTARIO[[#This Row],[Salidas]]</f>
        <v>1</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0</v>
      </c>
      <c r="Y824" s="43" t="s">
        <v>2290</v>
      </c>
      <c r="Z824" s="43"/>
    </row>
    <row r="825" spans="1:26" ht="55" customHeight="1" x14ac:dyDescent="0.15">
      <c r="A825" s="42" t="s">
        <v>2234</v>
      </c>
      <c r="B825" s="173"/>
      <c r="C825" s="174" t="s">
        <v>12</v>
      </c>
      <c r="D825" s="78" t="s">
        <v>50</v>
      </c>
      <c r="E825" s="78" t="s">
        <v>2355</v>
      </c>
      <c r="F825" s="78" t="s">
        <v>695</v>
      </c>
      <c r="G825" s="78" t="s">
        <v>164</v>
      </c>
      <c r="H825" s="175">
        <f>INVENTARIO[[#This Row],[Precio Final]]</f>
        <v>25</v>
      </c>
      <c r="I825" s="78"/>
      <c r="J825" s="78">
        <v>2</v>
      </c>
      <c r="K825" s="110">
        <f>SUMIFS(VENTAS[Cantidad],VENTAS[Código del producto Vendido],INVENTARIO[[#This Row],[Code]])</f>
        <v>0</v>
      </c>
      <c r="L825" s="120">
        <f>INVENTARIO[[#This Row],[Entradas]]-INVENTARIO[[#This Row],[Salidas]]</f>
        <v>2</v>
      </c>
      <c r="M825" s="175">
        <f>INVENTARIO[[#This Row],[Precio Final]]*10%</f>
        <v>2.5</v>
      </c>
      <c r="N825" s="42"/>
      <c r="O825" s="42"/>
      <c r="P825" s="42">
        <v>10.9</v>
      </c>
      <c r="Q825" s="110"/>
      <c r="R825" s="42"/>
      <c r="S825" s="178">
        <v>1.5</v>
      </c>
      <c r="T825" s="42">
        <f>INVENTARIO[[#This Row],[Costo Unitario (USD)]]+INVENTARIO[[#This Row],[Costo Envío (USD)]]</f>
        <v>12.4</v>
      </c>
      <c r="U825" s="42">
        <f>INVENTARIO[[#This Row],[Costo total]]*1.5</f>
        <v>18.600000000000001</v>
      </c>
      <c r="V825" s="42">
        <v>25</v>
      </c>
      <c r="W825" s="42">
        <f>INVENTARIO[[#This Row],[Precio Final]]-INVENTARIO[[#This Row],[Costo total]]</f>
        <v>12.6</v>
      </c>
      <c r="X825" s="176">
        <f>INVENTARIO[[#This Row],[Ganancia Unitaria]]*INVENTARIO[[#This Row],[Salidas]]</f>
        <v>0</v>
      </c>
      <c r="Y825" s="42" t="s">
        <v>2290</v>
      </c>
      <c r="Z825" s="20"/>
    </row>
    <row r="826" spans="1:26" ht="55" customHeight="1" x14ac:dyDescent="0.15">
      <c r="A826" s="43" t="s">
        <v>2235</v>
      </c>
      <c r="B826" s="169"/>
      <c r="C826" s="170" t="s">
        <v>12</v>
      </c>
      <c r="D826" s="83" t="s">
        <v>50</v>
      </c>
      <c r="E826" s="83" t="s">
        <v>2355</v>
      </c>
      <c r="F826" s="83" t="s">
        <v>698</v>
      </c>
      <c r="G826" s="83" t="s">
        <v>164</v>
      </c>
      <c r="H826" s="171">
        <f>INVENTARIO[[#This Row],[Precio Final]]</f>
        <v>25</v>
      </c>
      <c r="I826" s="83"/>
      <c r="J826" s="83">
        <v>1</v>
      </c>
      <c r="K826" s="112">
        <f>SUMIFS(VENTAS[Cantidad],VENTAS[Código del producto Vendido],INVENTARIO[[#This Row],[Code]])</f>
        <v>1</v>
      </c>
      <c r="L826" s="121">
        <f>INVENTARIO[[#This Row],[Entradas]]-INVENTARIO[[#This Row],[Salidas]]</f>
        <v>0</v>
      </c>
      <c r="M826" s="171">
        <f>INVENTARIO[[#This Row],[Precio Final]]*10%</f>
        <v>2.5</v>
      </c>
      <c r="N826" s="43"/>
      <c r="O826" s="43"/>
      <c r="P826" s="43">
        <v>10.9</v>
      </c>
      <c r="Q826" s="112"/>
      <c r="R826" s="43"/>
      <c r="S826" s="177">
        <v>1.5</v>
      </c>
      <c r="T826" s="168">
        <f>INVENTARIO[[#This Row],[Costo Unitario (USD)]]+INVENTARIO[[#This Row],[Costo Envío (USD)]]</f>
        <v>12.4</v>
      </c>
      <c r="U826" s="168">
        <f>INVENTARIO[[#This Row],[Costo total]]*1.5</f>
        <v>18.600000000000001</v>
      </c>
      <c r="V826" s="43">
        <v>25</v>
      </c>
      <c r="W826" s="43">
        <f>INVENTARIO[[#This Row],[Precio Final]]-INVENTARIO[[#This Row],[Costo total]]</f>
        <v>12.6</v>
      </c>
      <c r="X826" s="172">
        <f>INVENTARIO[[#This Row],[Ganancia Unitaria]]*INVENTARIO[[#This Row],[Salidas]]</f>
        <v>12.6</v>
      </c>
      <c r="Y826" s="43" t="s">
        <v>2290</v>
      </c>
      <c r="Z826" s="43"/>
    </row>
    <row r="827" spans="1:26" ht="55" customHeight="1" x14ac:dyDescent="0.15">
      <c r="A827" s="42" t="s">
        <v>2236</v>
      </c>
      <c r="B827" s="173"/>
      <c r="C827" s="174" t="s">
        <v>12</v>
      </c>
      <c r="D827" s="78" t="s">
        <v>215</v>
      </c>
      <c r="E827" s="78" t="s">
        <v>2581</v>
      </c>
      <c r="F827" s="78" t="s">
        <v>714</v>
      </c>
      <c r="G827" s="78" t="s">
        <v>164</v>
      </c>
      <c r="H827" s="175">
        <f>INVENTARIO[[#This Row],[Precio Final]]</f>
        <v>0</v>
      </c>
      <c r="I827" s="78"/>
      <c r="J827" s="78">
        <v>1</v>
      </c>
      <c r="K827" s="110">
        <f>SUMIFS(VENTAS[Cantidad],VENTAS[Código del producto Vendido],INVENTARIO[[#This Row],[Code]])</f>
        <v>0</v>
      </c>
      <c r="L827" s="120">
        <f>INVENTARIO[[#This Row],[Entradas]]-INVENTARIO[[#This Row],[Salidas]]</f>
        <v>1</v>
      </c>
      <c r="M827" s="175">
        <f>INVENTARIO[[#This Row],[Precio Final]]*10%</f>
        <v>0</v>
      </c>
      <c r="N827" s="42"/>
      <c r="O827" s="42"/>
      <c r="P827" s="42">
        <v>15.86</v>
      </c>
      <c r="Q827" s="110"/>
      <c r="R827" s="42"/>
      <c r="S827" s="178">
        <v>1.5</v>
      </c>
      <c r="T827" s="42">
        <f>INVENTARIO[[#This Row],[Costo Unitario (USD)]]+INVENTARIO[[#This Row],[Costo Envío (USD)]]</f>
        <v>17.36</v>
      </c>
      <c r="U827" s="42">
        <f>INVENTARIO[[#This Row],[Costo total]]*1.5</f>
        <v>26.04</v>
      </c>
      <c r="V827" s="42"/>
      <c r="W827" s="42">
        <f>INVENTARIO[[#This Row],[Precio Final]]-INVENTARIO[[#This Row],[Costo total]]</f>
        <v>-17.36</v>
      </c>
      <c r="X827" s="176">
        <f>INVENTARIO[[#This Row],[Ganancia Unitaria]]*INVENTARIO[[#This Row],[Salidas]]</f>
        <v>0</v>
      </c>
      <c r="Y827" s="42" t="s">
        <v>2290</v>
      </c>
      <c r="Z827" s="20"/>
    </row>
    <row r="828" spans="1:26" ht="55" customHeight="1" x14ac:dyDescent="0.15">
      <c r="A828" s="43" t="s">
        <v>2237</v>
      </c>
      <c r="B828" s="169"/>
      <c r="C828" s="170" t="s">
        <v>12</v>
      </c>
      <c r="D828" s="83" t="s">
        <v>50</v>
      </c>
      <c r="E828" s="83" t="s">
        <v>2294</v>
      </c>
      <c r="F828" s="83" t="s">
        <v>695</v>
      </c>
      <c r="G828" s="83" t="s">
        <v>164</v>
      </c>
      <c r="H828" s="171">
        <f>INVENTARIO[[#This Row],[Precio Final]]</f>
        <v>27</v>
      </c>
      <c r="I828" s="83">
        <f t="shared" ref="I828:I883" si="58">U828</f>
        <v>20.955000000000002</v>
      </c>
      <c r="J828" s="83">
        <v>2</v>
      </c>
      <c r="K828" s="112">
        <f>SUMIFS(VENTAS[Cantidad],VENTAS[Código del producto Vendido],INVENTARIO[[#This Row],[Code]])</f>
        <v>1</v>
      </c>
      <c r="L828" s="121">
        <f>INVENTARIO[[#This Row],[Entradas]]-INVENTARIO[[#This Row],[Salidas]]</f>
        <v>1</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2290</v>
      </c>
      <c r="Z828" s="43"/>
    </row>
    <row r="829" spans="1:26" ht="55" customHeight="1" x14ac:dyDescent="0.15">
      <c r="A829" s="42" t="s">
        <v>2238</v>
      </c>
      <c r="B829" s="173"/>
      <c r="C829" s="174" t="s">
        <v>12</v>
      </c>
      <c r="D829" s="78" t="s">
        <v>50</v>
      </c>
      <c r="E829" s="78" t="s">
        <v>2294</v>
      </c>
      <c r="F829" s="78" t="s">
        <v>697</v>
      </c>
      <c r="G829" s="78" t="s">
        <v>164</v>
      </c>
      <c r="H829" s="175">
        <f>INVENTARIO[[#This Row],[Precio Final]]</f>
        <v>27</v>
      </c>
      <c r="I829" s="78">
        <f t="shared" si="58"/>
        <v>20.955000000000002</v>
      </c>
      <c r="J829" s="78">
        <v>2</v>
      </c>
      <c r="K829" s="110">
        <f>SUMIFS(VENTAS[Cantidad],VENTAS[Código del producto Vendido],INVENTARIO[[#This Row],[Code]])</f>
        <v>0</v>
      </c>
      <c r="L829" s="120">
        <f>INVENTARIO[[#This Row],[Entradas]]-INVENTARIO[[#This Row],[Salidas]]</f>
        <v>2</v>
      </c>
      <c r="M829" s="175">
        <f>INVENTARIO[[#This Row],[Precio Final]]*10%</f>
        <v>2.7</v>
      </c>
      <c r="N829" s="42"/>
      <c r="O829" s="42"/>
      <c r="P829" s="42">
        <v>12.47</v>
      </c>
      <c r="Q829" s="110"/>
      <c r="R829" s="42"/>
      <c r="S829" s="178">
        <v>1.5</v>
      </c>
      <c r="T829" s="42">
        <f>INVENTARIO[[#This Row],[Costo Unitario (USD)]]+INVENTARIO[[#This Row],[Costo Envío (USD)]]</f>
        <v>13.97</v>
      </c>
      <c r="U829" s="42">
        <f>INVENTARIO[[#This Row],[Costo total]]*1.5</f>
        <v>20.955000000000002</v>
      </c>
      <c r="V829" s="42">
        <v>27</v>
      </c>
      <c r="W829" s="42">
        <f>INVENTARIO[[#This Row],[Precio Final]]-INVENTARIO[[#This Row],[Costo total]]</f>
        <v>13.03</v>
      </c>
      <c r="X829" s="176">
        <f>INVENTARIO[[#This Row],[Ganancia Unitaria]]*INVENTARIO[[#This Row],[Salidas]]</f>
        <v>0</v>
      </c>
      <c r="Y829" s="42" t="s">
        <v>2290</v>
      </c>
      <c r="Z829" s="20"/>
    </row>
    <row r="830" spans="1:26" ht="55" customHeight="1" x14ac:dyDescent="0.15">
      <c r="A830" s="43" t="s">
        <v>2239</v>
      </c>
      <c r="B830" s="169"/>
      <c r="C830" s="170" t="s">
        <v>12</v>
      </c>
      <c r="D830" s="83" t="s">
        <v>50</v>
      </c>
      <c r="E830" s="83" t="s">
        <v>2294</v>
      </c>
      <c r="F830" s="83" t="s">
        <v>698</v>
      </c>
      <c r="G830" s="83" t="s">
        <v>164</v>
      </c>
      <c r="H830" s="171">
        <f>INVENTARIO[[#This Row],[Precio Final]]</f>
        <v>27</v>
      </c>
      <c r="I830" s="83">
        <f t="shared" si="58"/>
        <v>20.955000000000002</v>
      </c>
      <c r="J830" s="83">
        <v>1</v>
      </c>
      <c r="K830" s="112">
        <f>SUMIFS(VENTAS[Cantidad],VENTAS[Código del producto Vendido],INVENTARIO[[#This Row],[Code]])</f>
        <v>1</v>
      </c>
      <c r="L830" s="121">
        <f>INVENTARIO[[#This Row],[Entradas]]-INVENTARIO[[#This Row],[Salidas]]</f>
        <v>0</v>
      </c>
      <c r="M830" s="171">
        <f>INVENTARIO[[#This Row],[Precio Final]]*10%</f>
        <v>2.7</v>
      </c>
      <c r="N830" s="43"/>
      <c r="O830" s="43"/>
      <c r="P830" s="43">
        <v>12.47</v>
      </c>
      <c r="Q830" s="112"/>
      <c r="R830" s="43"/>
      <c r="S830" s="177">
        <v>1.5</v>
      </c>
      <c r="T830" s="168">
        <f>INVENTARIO[[#This Row],[Costo Unitario (USD)]]+INVENTARIO[[#This Row],[Costo Envío (USD)]]</f>
        <v>13.97</v>
      </c>
      <c r="U830" s="168">
        <f>INVENTARIO[[#This Row],[Costo total]]*1.5</f>
        <v>20.955000000000002</v>
      </c>
      <c r="V830" s="43">
        <v>27</v>
      </c>
      <c r="W830" s="43">
        <f>INVENTARIO[[#This Row],[Precio Final]]-INVENTARIO[[#This Row],[Costo total]]</f>
        <v>13.03</v>
      </c>
      <c r="X830" s="172">
        <f>INVENTARIO[[#This Row],[Ganancia Unitaria]]*INVENTARIO[[#This Row],[Salidas]]</f>
        <v>13.03</v>
      </c>
      <c r="Y830" s="43" t="s">
        <v>2290</v>
      </c>
      <c r="Z830" s="43"/>
    </row>
    <row r="831" spans="1:26" ht="55" customHeight="1" x14ac:dyDescent="0.15">
      <c r="A831" s="42" t="s">
        <v>2240</v>
      </c>
      <c r="B831" s="173"/>
      <c r="C831" s="174" t="s">
        <v>12</v>
      </c>
      <c r="D831" s="78" t="s">
        <v>50</v>
      </c>
      <c r="E831" s="78" t="s">
        <v>2342</v>
      </c>
      <c r="F831" s="78" t="s">
        <v>692</v>
      </c>
      <c r="G831" s="78" t="s">
        <v>164</v>
      </c>
      <c r="H831" s="175">
        <f>INVENTARIO[[#This Row],[Precio Final]]</f>
        <v>30</v>
      </c>
      <c r="I831" s="78">
        <f t="shared" si="58"/>
        <v>21.495000000000001</v>
      </c>
      <c r="J831" s="78">
        <v>1</v>
      </c>
      <c r="K831" s="110">
        <f>SUMIFS(VENTAS[Cantidad],VENTAS[Código del producto Vendido],INVENTARIO[[#This Row],[Code]])</f>
        <v>0</v>
      </c>
      <c r="L831" s="120">
        <f>INVENTARIO[[#This Row],[Entradas]]-INVENTARIO[[#This Row],[Salidas]]</f>
        <v>1</v>
      </c>
      <c r="M831" s="175">
        <f>INVENTARIO[[#This Row],[Precio Final]]*10%</f>
        <v>3</v>
      </c>
      <c r="N831" s="42"/>
      <c r="O831" s="42"/>
      <c r="P831" s="42">
        <v>12.83</v>
      </c>
      <c r="Q831" s="110"/>
      <c r="R831" s="42"/>
      <c r="S831" s="178">
        <v>1.5</v>
      </c>
      <c r="T831" s="42">
        <f>INVENTARIO[[#This Row],[Costo Unitario (USD)]]+INVENTARIO[[#This Row],[Costo Envío (USD)]]</f>
        <v>14.33</v>
      </c>
      <c r="U831" s="42">
        <f>INVENTARIO[[#This Row],[Costo total]]*1.5</f>
        <v>21.495000000000001</v>
      </c>
      <c r="V831" s="42">
        <v>30</v>
      </c>
      <c r="W831" s="42">
        <f>INVENTARIO[[#This Row],[Precio Final]]-INVENTARIO[[#This Row],[Costo total]]</f>
        <v>15.67</v>
      </c>
      <c r="X831" s="176">
        <f>INVENTARIO[[#This Row],[Ganancia Unitaria]]*INVENTARIO[[#This Row],[Salidas]]</f>
        <v>0</v>
      </c>
      <c r="Y831" s="42" t="s">
        <v>2290</v>
      </c>
      <c r="Z831" s="20"/>
    </row>
    <row r="832" spans="1:26" ht="55" customHeight="1" x14ac:dyDescent="0.15">
      <c r="A832" s="43" t="s">
        <v>2241</v>
      </c>
      <c r="B832" s="169"/>
      <c r="C832" s="170" t="s">
        <v>12</v>
      </c>
      <c r="D832" s="83" t="s">
        <v>50</v>
      </c>
      <c r="E832" s="83" t="s">
        <v>2343</v>
      </c>
      <c r="F832" s="83" t="s">
        <v>695</v>
      </c>
      <c r="G832" s="83" t="s">
        <v>164</v>
      </c>
      <c r="H832" s="171">
        <f>INVENTARIO[[#This Row],[Precio Final]]</f>
        <v>30</v>
      </c>
      <c r="I832" s="83">
        <f t="shared" si="58"/>
        <v>21.495000000000001</v>
      </c>
      <c r="J832" s="83">
        <v>1</v>
      </c>
      <c r="K832" s="112">
        <f>SUMIFS(VENTAS[Cantidad],VENTAS[Código del producto Vendido],INVENTARIO[[#This Row],[Code]])</f>
        <v>1</v>
      </c>
      <c r="L832" s="121">
        <f>INVENTARIO[[#This Row],[Entradas]]-INVENTARIO[[#This Row],[Salidas]]</f>
        <v>0</v>
      </c>
      <c r="M832" s="171">
        <f>INVENTARIO[[#This Row],[Precio Final]]*10%</f>
        <v>3</v>
      </c>
      <c r="N832" s="43"/>
      <c r="O832" s="43"/>
      <c r="P832" s="43">
        <v>12.83</v>
      </c>
      <c r="Q832" s="112"/>
      <c r="R832" s="43"/>
      <c r="S832" s="177">
        <v>1.5</v>
      </c>
      <c r="T832" s="168">
        <f>INVENTARIO[[#This Row],[Costo Unitario (USD)]]+INVENTARIO[[#This Row],[Costo Envío (USD)]]</f>
        <v>14.33</v>
      </c>
      <c r="U832" s="168">
        <f>INVENTARIO[[#This Row],[Costo total]]*1.5</f>
        <v>21.495000000000001</v>
      </c>
      <c r="V832" s="43">
        <v>30</v>
      </c>
      <c r="W832" s="43">
        <f>INVENTARIO[[#This Row],[Precio Final]]-INVENTARIO[[#This Row],[Costo total]]</f>
        <v>15.67</v>
      </c>
      <c r="X832" s="172">
        <f>INVENTARIO[[#This Row],[Ganancia Unitaria]]*INVENTARIO[[#This Row],[Salidas]]</f>
        <v>15.67</v>
      </c>
      <c r="Y832" s="43" t="s">
        <v>2290</v>
      </c>
      <c r="Z832" s="43"/>
    </row>
    <row r="833" spans="1:26" ht="55" customHeight="1" x14ac:dyDescent="0.15">
      <c r="A833" s="42" t="s">
        <v>2242</v>
      </c>
      <c r="B833" s="173"/>
      <c r="C833" s="174" t="s">
        <v>12</v>
      </c>
      <c r="D833" s="78" t="s">
        <v>50</v>
      </c>
      <c r="E833" s="78" t="s">
        <v>2344</v>
      </c>
      <c r="F833" s="78" t="s">
        <v>692</v>
      </c>
      <c r="G833" s="78" t="s">
        <v>164</v>
      </c>
      <c r="H833" s="175">
        <f>INVENTARIO[[#This Row],[Precio Final]]</f>
        <v>25</v>
      </c>
      <c r="I833" s="78">
        <f t="shared" si="58"/>
        <v>16.649999999999999</v>
      </c>
      <c r="J833" s="78">
        <v>1</v>
      </c>
      <c r="K833" s="110">
        <f>SUMIFS(VENTAS[Cantidad],VENTAS[Código del producto Vendido],INVENTARIO[[#This Row],[Code]])</f>
        <v>1</v>
      </c>
      <c r="L833" s="120">
        <f>INVENTARIO[[#This Row],[Entradas]]-INVENTARIO[[#This Row],[Salidas]]</f>
        <v>0</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13.9</v>
      </c>
      <c r="Y833" s="42" t="s">
        <v>2290</v>
      </c>
      <c r="Z833" s="20"/>
    </row>
    <row r="834" spans="1:26" ht="55" customHeight="1" x14ac:dyDescent="0.15">
      <c r="A834" s="43" t="s">
        <v>2243</v>
      </c>
      <c r="B834" s="169"/>
      <c r="C834" s="170" t="s">
        <v>12</v>
      </c>
      <c r="D834" s="83" t="s">
        <v>50</v>
      </c>
      <c r="E834" s="83" t="s">
        <v>2344</v>
      </c>
      <c r="F834" s="83" t="s">
        <v>698</v>
      </c>
      <c r="G834" s="83" t="s">
        <v>164</v>
      </c>
      <c r="H834" s="171">
        <f>INVENTARIO[[#This Row],[Precio Final]]</f>
        <v>25</v>
      </c>
      <c r="I834" s="83">
        <f t="shared" si="58"/>
        <v>16.649999999999999</v>
      </c>
      <c r="J834" s="83">
        <v>2</v>
      </c>
      <c r="K834" s="112">
        <f>SUMIFS(VENTAS[Cantidad],VENTAS[Código del producto Vendido],INVENTARIO[[#This Row],[Code]])</f>
        <v>0</v>
      </c>
      <c r="L834" s="121">
        <f>INVENTARIO[[#This Row],[Entradas]]-INVENTARIO[[#This Row],[Salidas]]</f>
        <v>2</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2290</v>
      </c>
      <c r="Z834" s="43"/>
    </row>
    <row r="835" spans="1:26" ht="55" customHeight="1" x14ac:dyDescent="0.15">
      <c r="A835" s="42" t="s">
        <v>2244</v>
      </c>
      <c r="B835" s="173"/>
      <c r="C835" s="174" t="s">
        <v>12</v>
      </c>
      <c r="D835" s="78" t="s">
        <v>50</v>
      </c>
      <c r="E835" s="78" t="s">
        <v>2344</v>
      </c>
      <c r="F835" s="78" t="s">
        <v>697</v>
      </c>
      <c r="G835" s="78" t="s">
        <v>164</v>
      </c>
      <c r="H835" s="175">
        <f>INVENTARIO[[#This Row],[Precio Final]]</f>
        <v>25</v>
      </c>
      <c r="I835" s="78">
        <f t="shared" si="58"/>
        <v>16.649999999999999</v>
      </c>
      <c r="J835" s="78">
        <v>1</v>
      </c>
      <c r="K835" s="110">
        <f>SUMIFS(VENTAS[Cantidad],VENTAS[Código del producto Vendido],INVENTARIO[[#This Row],[Code]])</f>
        <v>0</v>
      </c>
      <c r="L835" s="120">
        <f>INVENTARIO[[#This Row],[Entradas]]-INVENTARIO[[#This Row],[Salidas]]</f>
        <v>1</v>
      </c>
      <c r="M835" s="175">
        <f>INVENTARIO[[#This Row],[Precio Final]]*10%</f>
        <v>2.5</v>
      </c>
      <c r="N835" s="42"/>
      <c r="O835" s="42"/>
      <c r="P835" s="42">
        <v>9.6</v>
      </c>
      <c r="Q835" s="110"/>
      <c r="R835" s="42"/>
      <c r="S835" s="178">
        <v>1.5</v>
      </c>
      <c r="T835" s="42">
        <f>INVENTARIO[[#This Row],[Costo Unitario (USD)]]+INVENTARIO[[#This Row],[Costo Envío (USD)]]</f>
        <v>11.1</v>
      </c>
      <c r="U835" s="42">
        <f>INVENTARIO[[#This Row],[Costo total]]*1.5</f>
        <v>16.649999999999999</v>
      </c>
      <c r="V835" s="42">
        <v>25</v>
      </c>
      <c r="W835" s="42">
        <f>INVENTARIO[[#This Row],[Precio Final]]-INVENTARIO[[#This Row],[Costo total]]</f>
        <v>13.9</v>
      </c>
      <c r="X835" s="176">
        <f>INVENTARIO[[#This Row],[Ganancia Unitaria]]*INVENTARIO[[#This Row],[Salidas]]</f>
        <v>0</v>
      </c>
      <c r="Y835" s="42" t="s">
        <v>2290</v>
      </c>
      <c r="Z835" s="20"/>
    </row>
    <row r="836" spans="1:26" ht="55" customHeight="1" x14ac:dyDescent="0.15">
      <c r="A836" s="43" t="s">
        <v>2245</v>
      </c>
      <c r="B836" s="169"/>
      <c r="C836" s="170" t="s">
        <v>12</v>
      </c>
      <c r="D836" s="83" t="s">
        <v>50</v>
      </c>
      <c r="E836" s="83" t="s">
        <v>2345</v>
      </c>
      <c r="F836" s="83" t="s">
        <v>695</v>
      </c>
      <c r="G836" s="83" t="s">
        <v>164</v>
      </c>
      <c r="H836" s="171">
        <f>INVENTARIO[[#This Row],[Precio Final]]</f>
        <v>25</v>
      </c>
      <c r="I836" s="83">
        <f t="shared" si="58"/>
        <v>16.649999999999999</v>
      </c>
      <c r="J836" s="83">
        <v>1</v>
      </c>
      <c r="K836" s="112">
        <f>SUMIFS(VENTAS[Cantidad],VENTAS[Código del producto Vendido],INVENTARIO[[#This Row],[Code]])</f>
        <v>0</v>
      </c>
      <c r="L836" s="121">
        <f>INVENTARIO[[#This Row],[Entradas]]-INVENTARIO[[#This Row],[Salidas]]</f>
        <v>1</v>
      </c>
      <c r="M836" s="171">
        <f>INVENTARIO[[#This Row],[Precio Final]]*10%</f>
        <v>2.5</v>
      </c>
      <c r="N836" s="43"/>
      <c r="O836" s="43"/>
      <c r="P836" s="43">
        <v>9.6</v>
      </c>
      <c r="Q836" s="112"/>
      <c r="R836" s="43"/>
      <c r="S836" s="177">
        <v>1.5</v>
      </c>
      <c r="T836" s="168">
        <f>INVENTARIO[[#This Row],[Costo Unitario (USD)]]+INVENTARIO[[#This Row],[Costo Envío (USD)]]</f>
        <v>11.1</v>
      </c>
      <c r="U836" s="168">
        <f>INVENTARIO[[#This Row],[Costo total]]*1.5</f>
        <v>16.649999999999999</v>
      </c>
      <c r="V836" s="43">
        <v>25</v>
      </c>
      <c r="W836" s="43">
        <f>INVENTARIO[[#This Row],[Precio Final]]-INVENTARIO[[#This Row],[Costo total]]</f>
        <v>13.9</v>
      </c>
      <c r="X836" s="172">
        <f>INVENTARIO[[#This Row],[Ganancia Unitaria]]*INVENTARIO[[#This Row],[Salidas]]</f>
        <v>0</v>
      </c>
      <c r="Y836" s="43" t="s">
        <v>2290</v>
      </c>
      <c r="Z836" s="43"/>
    </row>
    <row r="837" spans="1:26" ht="55" customHeight="1" x14ac:dyDescent="0.15">
      <c r="A837" s="42" t="s">
        <v>2246</v>
      </c>
      <c r="B837" s="173"/>
      <c r="C837" s="174" t="s">
        <v>12</v>
      </c>
      <c r="D837" s="78" t="s">
        <v>52</v>
      </c>
      <c r="E837" s="78" t="s">
        <v>2295</v>
      </c>
      <c r="F837" s="78" t="s">
        <v>698</v>
      </c>
      <c r="G837" s="78" t="s">
        <v>164</v>
      </c>
      <c r="H837" s="175">
        <f>INVENTARIO[[#This Row],[Precio Final]]</f>
        <v>12</v>
      </c>
      <c r="I837" s="78">
        <f t="shared" si="58"/>
        <v>8.5500000000000007</v>
      </c>
      <c r="J837" s="78">
        <v>1</v>
      </c>
      <c r="K837" s="110">
        <f>SUMIFS(VENTAS[Cantidad],VENTAS[Código del producto Vendido],INVENTARIO[[#This Row],[Code]])</f>
        <v>1</v>
      </c>
      <c r="L837" s="120">
        <f>INVENTARIO[[#This Row],[Entradas]]-INVENTARIO[[#This Row],[Salidas]]</f>
        <v>0</v>
      </c>
      <c r="M837" s="175">
        <f>INVENTARIO[[#This Row],[Precio Final]]*10%</f>
        <v>1.2000000000000002</v>
      </c>
      <c r="N837" s="42"/>
      <c r="O837" s="42"/>
      <c r="P837" s="42">
        <v>4.2</v>
      </c>
      <c r="Q837" s="110"/>
      <c r="R837" s="42"/>
      <c r="S837" s="178">
        <v>1.5</v>
      </c>
      <c r="T837" s="42">
        <f>INVENTARIO[[#This Row],[Costo Unitario (USD)]]+INVENTARIO[[#This Row],[Costo Envío (USD)]]</f>
        <v>5.7</v>
      </c>
      <c r="U837" s="42">
        <f>INVENTARIO[[#This Row],[Costo total]]*1.5</f>
        <v>8.5500000000000007</v>
      </c>
      <c r="V837" s="42">
        <v>12</v>
      </c>
      <c r="W837" s="42">
        <f>INVENTARIO[[#This Row],[Precio Final]]-INVENTARIO[[#This Row],[Costo total]]</f>
        <v>6.3</v>
      </c>
      <c r="X837" s="176">
        <f>INVENTARIO[[#This Row],[Ganancia Unitaria]]*INVENTARIO[[#This Row],[Salidas]]</f>
        <v>6.3</v>
      </c>
      <c r="Y837" s="42" t="s">
        <v>2290</v>
      </c>
      <c r="Z837" s="20"/>
    </row>
    <row r="838" spans="1:26" ht="55" customHeight="1" x14ac:dyDescent="0.15">
      <c r="A838" s="43" t="s">
        <v>2247</v>
      </c>
      <c r="B838" s="169"/>
      <c r="C838" s="170" t="s">
        <v>12</v>
      </c>
      <c r="D838" s="83" t="s">
        <v>52</v>
      </c>
      <c r="E838" s="83" t="s">
        <v>2295</v>
      </c>
      <c r="F838" s="83" t="s">
        <v>695</v>
      </c>
      <c r="G838" s="83" t="s">
        <v>164</v>
      </c>
      <c r="H838" s="171">
        <f>INVENTARIO[[#This Row],[Precio Final]]</f>
        <v>12</v>
      </c>
      <c r="I838" s="83">
        <f t="shared" si="58"/>
        <v>8.5500000000000007</v>
      </c>
      <c r="J838" s="83">
        <v>1</v>
      </c>
      <c r="K838" s="112">
        <f>SUMIFS(VENTAS[Cantidad],VENTAS[Código del producto Vendido],INVENTARIO[[#This Row],[Code]])</f>
        <v>1</v>
      </c>
      <c r="L838" s="121">
        <f>INVENTARIO[[#This Row],[Entradas]]-INVENTARIO[[#This Row],[Salidas]]</f>
        <v>0</v>
      </c>
      <c r="M838" s="171">
        <f>INVENTARIO[[#This Row],[Precio Final]]*10%</f>
        <v>1.2000000000000002</v>
      </c>
      <c r="N838" s="43"/>
      <c r="O838" s="43"/>
      <c r="P838" s="43">
        <v>4.2</v>
      </c>
      <c r="Q838" s="112"/>
      <c r="R838" s="43"/>
      <c r="S838" s="177">
        <v>1.5</v>
      </c>
      <c r="T838" s="168">
        <f>INVENTARIO[[#This Row],[Costo Unitario (USD)]]+INVENTARIO[[#This Row],[Costo Envío (USD)]]</f>
        <v>5.7</v>
      </c>
      <c r="U838" s="168">
        <f>INVENTARIO[[#This Row],[Costo total]]*1.5</f>
        <v>8.5500000000000007</v>
      </c>
      <c r="V838" s="43">
        <v>12</v>
      </c>
      <c r="W838" s="43">
        <f>INVENTARIO[[#This Row],[Precio Final]]-INVENTARIO[[#This Row],[Costo total]]</f>
        <v>6.3</v>
      </c>
      <c r="X838" s="172">
        <f>INVENTARIO[[#This Row],[Ganancia Unitaria]]*INVENTARIO[[#This Row],[Salidas]]</f>
        <v>6.3</v>
      </c>
      <c r="Y838" s="43" t="s">
        <v>2290</v>
      </c>
      <c r="Z838" s="43"/>
    </row>
    <row r="839" spans="1:26" ht="55" customHeight="1" x14ac:dyDescent="0.15">
      <c r="A839" s="42" t="s">
        <v>2248</v>
      </c>
      <c r="B839" s="173"/>
      <c r="C839" s="174" t="s">
        <v>12</v>
      </c>
      <c r="D839" s="78" t="s">
        <v>52</v>
      </c>
      <c r="E839" s="78" t="s">
        <v>2584</v>
      </c>
      <c r="F839" s="78" t="s">
        <v>697</v>
      </c>
      <c r="G839" s="78" t="s">
        <v>164</v>
      </c>
      <c r="H839" s="175">
        <f>INVENTARIO[[#This Row],[Precio Final]]</f>
        <v>20</v>
      </c>
      <c r="I839" s="78">
        <f t="shared" si="58"/>
        <v>12.99</v>
      </c>
      <c r="J839" s="78">
        <v>1</v>
      </c>
      <c r="K839" s="110">
        <f>SUMIFS(VENTAS[Cantidad],VENTAS[Código del producto Vendido],INVENTARIO[[#This Row],[Code]])</f>
        <v>0</v>
      </c>
      <c r="L839" s="120">
        <f>INVENTARIO[[#This Row],[Entradas]]-INVENTARIO[[#This Row],[Salidas]]</f>
        <v>1</v>
      </c>
      <c r="M839" s="175">
        <f>INVENTARIO[[#This Row],[Precio Final]]*10%</f>
        <v>2</v>
      </c>
      <c r="N839" s="42"/>
      <c r="O839" s="42"/>
      <c r="P839" s="42">
        <v>7.16</v>
      </c>
      <c r="Q839" s="110"/>
      <c r="R839" s="42"/>
      <c r="S839" s="178">
        <v>1.5</v>
      </c>
      <c r="T839" s="42">
        <f>INVENTARIO[[#This Row],[Costo Unitario (USD)]]+INVENTARIO[[#This Row],[Costo Envío (USD)]]</f>
        <v>8.66</v>
      </c>
      <c r="U839" s="42">
        <f>INVENTARIO[[#This Row],[Costo total]]*1.5</f>
        <v>12.99</v>
      </c>
      <c r="V839" s="42">
        <v>20</v>
      </c>
      <c r="W839" s="42">
        <f>INVENTARIO[[#This Row],[Precio Final]]-INVENTARIO[[#This Row],[Costo total]]</f>
        <v>11.34</v>
      </c>
      <c r="X839" s="176">
        <f>INVENTARIO[[#This Row],[Ganancia Unitaria]]*INVENTARIO[[#This Row],[Salidas]]</f>
        <v>0</v>
      </c>
      <c r="Y839" s="42" t="s">
        <v>2290</v>
      </c>
      <c r="Z839" s="20"/>
    </row>
    <row r="840" spans="1:26" ht="55" customHeight="1" x14ac:dyDescent="0.15">
      <c r="A840" s="43" t="s">
        <v>2249</v>
      </c>
      <c r="B840" s="169"/>
      <c r="C840" s="170" t="s">
        <v>12</v>
      </c>
      <c r="D840" s="83" t="s">
        <v>52</v>
      </c>
      <c r="E840" s="83" t="s">
        <v>2585</v>
      </c>
      <c r="F840" s="83" t="s">
        <v>695</v>
      </c>
      <c r="G840" s="83" t="s">
        <v>164</v>
      </c>
      <c r="H840" s="171">
        <f>INVENTARIO[[#This Row],[Precio Final]]</f>
        <v>20</v>
      </c>
      <c r="I840" s="83">
        <f t="shared" si="58"/>
        <v>12.99</v>
      </c>
      <c r="J840" s="83">
        <v>1</v>
      </c>
      <c r="K840" s="112">
        <f>SUMIFS(VENTAS[Cantidad],VENTAS[Código del producto Vendido],INVENTARIO[[#This Row],[Code]])</f>
        <v>0</v>
      </c>
      <c r="L840" s="121">
        <f>INVENTARIO[[#This Row],[Entradas]]-INVENTARIO[[#This Row],[Salidas]]</f>
        <v>1</v>
      </c>
      <c r="M840" s="171">
        <f>INVENTARIO[[#This Row],[Precio Final]]*10%</f>
        <v>2</v>
      </c>
      <c r="N840" s="43"/>
      <c r="O840" s="43"/>
      <c r="P840" s="43">
        <v>7.16</v>
      </c>
      <c r="Q840" s="112"/>
      <c r="R840" s="43"/>
      <c r="S840" s="177">
        <v>1.5</v>
      </c>
      <c r="T840" s="168">
        <f>INVENTARIO[[#This Row],[Costo Unitario (USD)]]+INVENTARIO[[#This Row],[Costo Envío (USD)]]</f>
        <v>8.66</v>
      </c>
      <c r="U840" s="168">
        <f>INVENTARIO[[#This Row],[Costo total]]*1.5</f>
        <v>12.99</v>
      </c>
      <c r="V840" s="43">
        <v>20</v>
      </c>
      <c r="W840" s="43">
        <f>INVENTARIO[[#This Row],[Precio Final]]-INVENTARIO[[#This Row],[Costo total]]</f>
        <v>11.34</v>
      </c>
      <c r="X840" s="172">
        <f>INVENTARIO[[#This Row],[Ganancia Unitaria]]*INVENTARIO[[#This Row],[Salidas]]</f>
        <v>0</v>
      </c>
      <c r="Y840" s="43" t="s">
        <v>2290</v>
      </c>
      <c r="Z840" s="43"/>
    </row>
    <row r="841" spans="1:26" ht="55" customHeight="1" x14ac:dyDescent="0.15">
      <c r="A841" s="42" t="s">
        <v>2250</v>
      </c>
      <c r="B841" s="173"/>
      <c r="C841" s="174" t="s">
        <v>12</v>
      </c>
      <c r="D841" s="78" t="s">
        <v>1209</v>
      </c>
      <c r="E841" s="78" t="s">
        <v>2587</v>
      </c>
      <c r="F841" s="78" t="s">
        <v>697</v>
      </c>
      <c r="G841" s="78" t="s">
        <v>164</v>
      </c>
      <c r="H841" s="175">
        <f>INVENTARIO[[#This Row],[Precio Final]]</f>
        <v>30</v>
      </c>
      <c r="I841" s="78">
        <f t="shared" si="58"/>
        <v>26.805</v>
      </c>
      <c r="J841" s="78">
        <v>1</v>
      </c>
      <c r="K841" s="110">
        <f>SUMIFS(VENTAS[Cantidad],VENTAS[Código del producto Vendido],INVENTARIO[[#This Row],[Code]])</f>
        <v>0</v>
      </c>
      <c r="L841" s="120">
        <f>INVENTARIO[[#This Row],[Entradas]]-INVENTARIO[[#This Row],[Salidas]]</f>
        <v>1</v>
      </c>
      <c r="M841" s="175">
        <f>INVENTARIO[[#This Row],[Precio Final]]*10%</f>
        <v>3</v>
      </c>
      <c r="N841" s="42"/>
      <c r="O841" s="42"/>
      <c r="P841" s="42">
        <v>16.37</v>
      </c>
      <c r="Q841" s="110"/>
      <c r="R841" s="42"/>
      <c r="S841" s="178">
        <v>1.5</v>
      </c>
      <c r="T841" s="42">
        <f>INVENTARIO[[#This Row],[Costo Unitario (USD)]]+INVENTARIO[[#This Row],[Costo Envío (USD)]]</f>
        <v>17.87</v>
      </c>
      <c r="U841" s="42">
        <f>INVENTARIO[[#This Row],[Costo total]]*1.5</f>
        <v>26.805</v>
      </c>
      <c r="V841" s="42">
        <v>30</v>
      </c>
      <c r="W841" s="42">
        <f>INVENTARIO[[#This Row],[Precio Final]]-INVENTARIO[[#This Row],[Costo total]]</f>
        <v>12.129999999999999</v>
      </c>
      <c r="X841" s="176">
        <f>INVENTARIO[[#This Row],[Ganancia Unitaria]]*INVENTARIO[[#This Row],[Salidas]]</f>
        <v>0</v>
      </c>
      <c r="Y841" s="42" t="s">
        <v>2290</v>
      </c>
      <c r="Z841" s="20"/>
    </row>
    <row r="842" spans="1:26" ht="55" customHeight="1" x14ac:dyDescent="0.15">
      <c r="A842" s="43" t="s">
        <v>2251</v>
      </c>
      <c r="B842" s="169"/>
      <c r="C842" s="170" t="s">
        <v>12</v>
      </c>
      <c r="D842" s="83" t="s">
        <v>1209</v>
      </c>
      <c r="E842" s="83" t="s">
        <v>2587</v>
      </c>
      <c r="F842" s="83" t="s">
        <v>695</v>
      </c>
      <c r="G842" s="83" t="s">
        <v>164</v>
      </c>
      <c r="H842" s="171">
        <f>INVENTARIO[[#This Row],[Precio Final]]</f>
        <v>30</v>
      </c>
      <c r="I842" s="83">
        <f t="shared" si="58"/>
        <v>26.805</v>
      </c>
      <c r="J842" s="83">
        <v>1</v>
      </c>
      <c r="K842" s="112">
        <f>SUMIFS(VENTAS[Cantidad],VENTAS[Código del producto Vendido],INVENTARIO[[#This Row],[Code]])</f>
        <v>1</v>
      </c>
      <c r="L842" s="121">
        <f>INVENTARIO[[#This Row],[Entradas]]-INVENTARIO[[#This Row],[Salidas]]</f>
        <v>0</v>
      </c>
      <c r="M842" s="171">
        <f>INVENTARIO[[#This Row],[Precio Final]]*10%</f>
        <v>3</v>
      </c>
      <c r="N842" s="43"/>
      <c r="O842" s="43"/>
      <c r="P842" s="43">
        <v>16.37</v>
      </c>
      <c r="Q842" s="112"/>
      <c r="R842" s="43"/>
      <c r="S842" s="177">
        <v>1.5</v>
      </c>
      <c r="T842" s="168">
        <f>INVENTARIO[[#This Row],[Costo Unitario (USD)]]+INVENTARIO[[#This Row],[Costo Envío (USD)]]</f>
        <v>17.87</v>
      </c>
      <c r="U842" s="168">
        <f>INVENTARIO[[#This Row],[Costo total]]*1.5</f>
        <v>26.805</v>
      </c>
      <c r="V842" s="43">
        <v>30</v>
      </c>
      <c r="W842" s="43">
        <f>INVENTARIO[[#This Row],[Precio Final]]-INVENTARIO[[#This Row],[Costo total]]</f>
        <v>12.129999999999999</v>
      </c>
      <c r="X842" s="172">
        <f>INVENTARIO[[#This Row],[Ganancia Unitaria]]*INVENTARIO[[#This Row],[Salidas]]</f>
        <v>12.129999999999999</v>
      </c>
      <c r="Y842" s="43" t="s">
        <v>2290</v>
      </c>
      <c r="Z842" s="43"/>
    </row>
    <row r="843" spans="1:26" ht="55" customHeight="1" x14ac:dyDescent="0.15">
      <c r="A843" s="42" t="s">
        <v>2252</v>
      </c>
      <c r="B843" s="173"/>
      <c r="C843" s="174" t="s">
        <v>12</v>
      </c>
      <c r="D843" s="78" t="s">
        <v>50</v>
      </c>
      <c r="E843" s="78" t="s">
        <v>2346</v>
      </c>
      <c r="F843" s="78" t="s">
        <v>2389</v>
      </c>
      <c r="G843" s="78" t="s">
        <v>2291</v>
      </c>
      <c r="H843" s="175">
        <f>INVENTARIO[[#This Row],[Precio Final]]</f>
        <v>20</v>
      </c>
      <c r="I843" s="78">
        <f t="shared" si="58"/>
        <v>17.34</v>
      </c>
      <c r="J843" s="78">
        <v>1</v>
      </c>
      <c r="K843" s="110">
        <f>SUMIFS(VENTAS[Cantidad],VENTAS[Código del producto Vendido],INVENTARIO[[#This Row],[Code]])</f>
        <v>0</v>
      </c>
      <c r="L843" s="120">
        <f>INVENTARIO[[#This Row],[Entradas]]-INVENTARIO[[#This Row],[Salidas]]</f>
        <v>1</v>
      </c>
      <c r="M843" s="175">
        <f>INVENTARIO[[#This Row],[Precio Final]]*10%</f>
        <v>2</v>
      </c>
      <c r="N843" s="42"/>
      <c r="O843" s="42"/>
      <c r="P843" s="42">
        <v>10.06</v>
      </c>
      <c r="Q843" s="110"/>
      <c r="R843" s="42"/>
      <c r="S843" s="178">
        <v>1.5</v>
      </c>
      <c r="T843" s="42">
        <f>INVENTARIO[[#This Row],[Costo Unitario (USD)]]+INVENTARIO[[#This Row],[Costo Envío (USD)]]</f>
        <v>11.56</v>
      </c>
      <c r="U843" s="42">
        <f>INVENTARIO[[#This Row],[Costo total]]*1.5</f>
        <v>17.34</v>
      </c>
      <c r="V843" s="42">
        <v>20</v>
      </c>
      <c r="W843" s="42">
        <f>INVENTARIO[[#This Row],[Precio Final]]-INVENTARIO[[#This Row],[Costo total]]</f>
        <v>8.44</v>
      </c>
      <c r="X843" s="176">
        <f>INVENTARIO[[#This Row],[Ganancia Unitaria]]*INVENTARIO[[#This Row],[Salidas]]</f>
        <v>0</v>
      </c>
      <c r="Y843" s="42" t="s">
        <v>2290</v>
      </c>
      <c r="Z843" s="20"/>
    </row>
    <row r="844" spans="1:26" ht="55" customHeight="1" x14ac:dyDescent="0.15">
      <c r="A844" s="43" t="s">
        <v>2253</v>
      </c>
      <c r="B844" s="169"/>
      <c r="C844" s="170" t="s">
        <v>12</v>
      </c>
      <c r="D844" s="83" t="s">
        <v>50</v>
      </c>
      <c r="E844" s="83" t="s">
        <v>2346</v>
      </c>
      <c r="F844" s="83" t="s">
        <v>2394</v>
      </c>
      <c r="G844" s="83" t="s">
        <v>2291</v>
      </c>
      <c r="H844" s="171">
        <f>INVENTARIO[[#This Row],[Precio Final]]</f>
        <v>20</v>
      </c>
      <c r="I844" s="83">
        <f t="shared" si="58"/>
        <v>17.34</v>
      </c>
      <c r="J844" s="83">
        <v>1</v>
      </c>
      <c r="K844" s="112">
        <f>SUMIFS(VENTAS[Cantidad],VENTAS[Código del producto Vendido],INVENTARIO[[#This Row],[Code]])</f>
        <v>0</v>
      </c>
      <c r="L844" s="121">
        <f>INVENTARIO[[#This Row],[Entradas]]-INVENTARIO[[#This Row],[Salidas]]</f>
        <v>1</v>
      </c>
      <c r="M844" s="171">
        <f>INVENTARIO[[#This Row],[Precio Final]]*10%</f>
        <v>2</v>
      </c>
      <c r="N844" s="43"/>
      <c r="O844" s="43"/>
      <c r="P844" s="43">
        <v>10.06</v>
      </c>
      <c r="Q844" s="112"/>
      <c r="R844" s="43"/>
      <c r="S844" s="177">
        <v>1.5</v>
      </c>
      <c r="T844" s="168">
        <f>INVENTARIO[[#This Row],[Costo Unitario (USD)]]+INVENTARIO[[#This Row],[Costo Envío (USD)]]</f>
        <v>11.56</v>
      </c>
      <c r="U844" s="168">
        <f>INVENTARIO[[#This Row],[Costo total]]*1.5</f>
        <v>17.34</v>
      </c>
      <c r="V844" s="43">
        <v>20</v>
      </c>
      <c r="W844" s="43">
        <f>INVENTARIO[[#This Row],[Precio Final]]-INVENTARIO[[#This Row],[Costo total]]</f>
        <v>8.44</v>
      </c>
      <c r="X844" s="172">
        <f>INVENTARIO[[#This Row],[Ganancia Unitaria]]*INVENTARIO[[#This Row],[Salidas]]</f>
        <v>0</v>
      </c>
      <c r="Y844" s="43" t="s">
        <v>2290</v>
      </c>
      <c r="Z844" s="43"/>
    </row>
    <row r="845" spans="1:26" ht="55" customHeight="1" x14ac:dyDescent="0.15">
      <c r="A845" s="42" t="s">
        <v>2254</v>
      </c>
      <c r="B845" s="173"/>
      <c r="C845" s="174" t="s">
        <v>12</v>
      </c>
      <c r="D845" s="78" t="s">
        <v>50</v>
      </c>
      <c r="E845" s="78" t="s">
        <v>2347</v>
      </c>
      <c r="F845" s="78" t="s">
        <v>695</v>
      </c>
      <c r="G845" s="78" t="s">
        <v>2291</v>
      </c>
      <c r="H845" s="175">
        <f>INVENTARIO[[#This Row],[Precio Final]]</f>
        <v>28</v>
      </c>
      <c r="I845" s="78">
        <f t="shared" si="58"/>
        <v>22.575000000000003</v>
      </c>
      <c r="J845" s="78">
        <v>1</v>
      </c>
      <c r="K845" s="110">
        <f>SUMIFS(VENTAS[Cantidad],VENTAS[Código del producto Vendido],INVENTARIO[[#This Row],[Code]])</f>
        <v>1</v>
      </c>
      <c r="L845" s="120">
        <f>INVENTARIO[[#This Row],[Entradas]]-INVENTARIO[[#This Row],[Salidas]]</f>
        <v>0</v>
      </c>
      <c r="M845" s="175">
        <f>INVENTARIO[[#This Row],[Precio Final]]*10%</f>
        <v>2.8000000000000003</v>
      </c>
      <c r="N845" s="42"/>
      <c r="O845" s="42"/>
      <c r="P845" s="42">
        <v>13.55</v>
      </c>
      <c r="Q845" s="110"/>
      <c r="R845" s="42"/>
      <c r="S845" s="178">
        <v>1.5</v>
      </c>
      <c r="T845" s="42">
        <f>INVENTARIO[[#This Row],[Costo Unitario (USD)]]+INVENTARIO[[#This Row],[Costo Envío (USD)]]</f>
        <v>15.05</v>
      </c>
      <c r="U845" s="42">
        <f>INVENTARIO[[#This Row],[Costo total]]*1.5</f>
        <v>22.575000000000003</v>
      </c>
      <c r="V845" s="42">
        <v>28</v>
      </c>
      <c r="W845" s="42">
        <f>INVENTARIO[[#This Row],[Precio Final]]-INVENTARIO[[#This Row],[Costo total]]</f>
        <v>12.95</v>
      </c>
      <c r="X845" s="176">
        <f>INVENTARIO[[#This Row],[Ganancia Unitaria]]*INVENTARIO[[#This Row],[Salidas]]</f>
        <v>12.95</v>
      </c>
      <c r="Y845" s="42" t="s">
        <v>2290</v>
      </c>
      <c r="Z845" s="20"/>
    </row>
    <row r="846" spans="1:26" ht="55" customHeight="1" x14ac:dyDescent="0.15">
      <c r="A846" s="43" t="s">
        <v>2255</v>
      </c>
      <c r="B846" s="169"/>
      <c r="C846" s="170" t="s">
        <v>12</v>
      </c>
      <c r="D846" s="83" t="s">
        <v>50</v>
      </c>
      <c r="E846" s="83" t="s">
        <v>2588</v>
      </c>
      <c r="F846" s="83" t="s">
        <v>697</v>
      </c>
      <c r="G846" s="83" t="s">
        <v>2291</v>
      </c>
      <c r="H846" s="171">
        <f>INVENTARIO[[#This Row],[Precio Final]]</f>
        <v>28</v>
      </c>
      <c r="I846" s="83">
        <f t="shared" si="58"/>
        <v>22.575000000000003</v>
      </c>
      <c r="J846" s="83">
        <v>1</v>
      </c>
      <c r="K846" s="112">
        <f>SUMIFS(VENTAS[Cantidad],VENTAS[Código del producto Vendido],INVENTARIO[[#This Row],[Code]])</f>
        <v>0</v>
      </c>
      <c r="L846" s="121">
        <f>INVENTARIO[[#This Row],[Entradas]]-INVENTARIO[[#This Row],[Salidas]]</f>
        <v>1</v>
      </c>
      <c r="M846" s="171">
        <f>INVENTARIO[[#This Row],[Precio Final]]*10%</f>
        <v>2.8000000000000003</v>
      </c>
      <c r="N846" s="43"/>
      <c r="O846" s="43"/>
      <c r="P846" s="43">
        <v>13.55</v>
      </c>
      <c r="Q846" s="112"/>
      <c r="R846" s="43"/>
      <c r="S846" s="177">
        <v>1.5</v>
      </c>
      <c r="T846" s="168">
        <f>INVENTARIO[[#This Row],[Costo Unitario (USD)]]+INVENTARIO[[#This Row],[Costo Envío (USD)]]</f>
        <v>15.05</v>
      </c>
      <c r="U846" s="168">
        <f>INVENTARIO[[#This Row],[Costo total]]*1.5</f>
        <v>22.575000000000003</v>
      </c>
      <c r="V846" s="43">
        <v>28</v>
      </c>
      <c r="W846" s="43">
        <f>INVENTARIO[[#This Row],[Precio Final]]-INVENTARIO[[#This Row],[Costo total]]</f>
        <v>12.95</v>
      </c>
      <c r="X846" s="172">
        <f>INVENTARIO[[#This Row],[Ganancia Unitaria]]*INVENTARIO[[#This Row],[Salidas]]</f>
        <v>0</v>
      </c>
      <c r="Y846" s="43" t="s">
        <v>2290</v>
      </c>
      <c r="Z846" s="43"/>
    </row>
    <row r="847" spans="1:26" ht="55" customHeight="1" x14ac:dyDescent="0.15">
      <c r="A847" s="43" t="s">
        <v>2256</v>
      </c>
      <c r="B847" s="169"/>
      <c r="C847" s="170" t="s">
        <v>12</v>
      </c>
      <c r="D847" s="83" t="s">
        <v>52</v>
      </c>
      <c r="E847" s="83" t="s">
        <v>2296</v>
      </c>
      <c r="F847" s="83" t="s">
        <v>692</v>
      </c>
      <c r="G847" s="83" t="s">
        <v>2291</v>
      </c>
      <c r="H847" s="171">
        <f>INVENTARIO[[#This Row],[Precio Final]]</f>
        <v>15</v>
      </c>
      <c r="I847" s="83">
        <f t="shared" si="58"/>
        <v>8.67</v>
      </c>
      <c r="J847" s="83">
        <v>1</v>
      </c>
      <c r="K847" s="112">
        <f>SUMIFS(VENTAS[Cantidad],VENTAS[Código del producto Vendido],INVENTARIO[[#This Row],[Code]])</f>
        <v>0</v>
      </c>
      <c r="L847" s="121">
        <f>INVENTARIO[[#This Row],[Entradas]]-INVENTARIO[[#This Row],[Salidas]]</f>
        <v>1</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0</v>
      </c>
      <c r="Y847" s="43" t="s">
        <v>2290</v>
      </c>
      <c r="Z847" s="43"/>
    </row>
    <row r="848" spans="1:26" ht="55" customHeight="1" x14ac:dyDescent="0.15">
      <c r="A848" s="42" t="s">
        <v>2257</v>
      </c>
      <c r="B848" s="173"/>
      <c r="C848" s="174" t="s">
        <v>12</v>
      </c>
      <c r="D848" s="78" t="s">
        <v>52</v>
      </c>
      <c r="E848" s="78" t="s">
        <v>2296</v>
      </c>
      <c r="F848" s="78" t="s">
        <v>697</v>
      </c>
      <c r="G848" s="78" t="s">
        <v>2291</v>
      </c>
      <c r="H848" s="175">
        <f>INVENTARIO[[#This Row],[Precio Final]]</f>
        <v>15</v>
      </c>
      <c r="I848" s="78">
        <f t="shared" si="58"/>
        <v>8.67</v>
      </c>
      <c r="J848" s="78">
        <v>1</v>
      </c>
      <c r="K848" s="110">
        <f>SUMIFS(VENTAS[Cantidad],VENTAS[Código del producto Vendido],INVENTARIO[[#This Row],[Code]])</f>
        <v>1</v>
      </c>
      <c r="L848" s="120">
        <f>INVENTARIO[[#This Row],[Entradas]]-INVENTARIO[[#This Row],[Salidas]]</f>
        <v>0</v>
      </c>
      <c r="M848" s="175">
        <f>INVENTARIO[[#This Row],[Precio Final]]*10%</f>
        <v>1.5</v>
      </c>
      <c r="N848" s="42"/>
      <c r="O848" s="42"/>
      <c r="P848" s="42">
        <v>4.28</v>
      </c>
      <c r="Q848" s="110"/>
      <c r="R848" s="42"/>
      <c r="S848" s="178">
        <v>1.5</v>
      </c>
      <c r="T848" s="42">
        <f>INVENTARIO[[#This Row],[Costo Unitario (USD)]]+INVENTARIO[[#This Row],[Costo Envío (USD)]]</f>
        <v>5.78</v>
      </c>
      <c r="U848" s="42">
        <f>INVENTARIO[[#This Row],[Costo total]]*1.5</f>
        <v>8.67</v>
      </c>
      <c r="V848" s="42">
        <v>15</v>
      </c>
      <c r="W848" s="42">
        <f>INVENTARIO[[#This Row],[Precio Final]]-INVENTARIO[[#This Row],[Costo total]]</f>
        <v>9.2199999999999989</v>
      </c>
      <c r="X848" s="176">
        <f>INVENTARIO[[#This Row],[Ganancia Unitaria]]*INVENTARIO[[#This Row],[Salidas]]</f>
        <v>9.2199999999999989</v>
      </c>
      <c r="Y848" s="42" t="s">
        <v>2290</v>
      </c>
      <c r="Z848" s="20"/>
    </row>
    <row r="849" spans="1:26" ht="55" customHeight="1" x14ac:dyDescent="0.15">
      <c r="A849" s="43" t="s">
        <v>2258</v>
      </c>
      <c r="B849" s="169"/>
      <c r="C849" s="170" t="s">
        <v>12</v>
      </c>
      <c r="D849" s="83" t="s">
        <v>52</v>
      </c>
      <c r="E849" s="83" t="s">
        <v>2296</v>
      </c>
      <c r="F849" s="83" t="s">
        <v>695</v>
      </c>
      <c r="G849" s="83" t="s">
        <v>2291</v>
      </c>
      <c r="H849" s="171">
        <f>INVENTARIO[[#This Row],[Precio Final]]</f>
        <v>15</v>
      </c>
      <c r="I849" s="83">
        <f t="shared" si="58"/>
        <v>8.67</v>
      </c>
      <c r="J849" s="83">
        <v>1</v>
      </c>
      <c r="K849" s="112">
        <f>SUMIFS(VENTAS[Cantidad],VENTAS[Código del producto Vendido],INVENTARIO[[#This Row],[Code]])</f>
        <v>1</v>
      </c>
      <c r="L849" s="121">
        <f>INVENTARIO[[#This Row],[Entradas]]-INVENTARIO[[#This Row],[Salidas]]</f>
        <v>0</v>
      </c>
      <c r="M849" s="171">
        <f>INVENTARIO[[#This Row],[Precio Final]]*10%</f>
        <v>1.5</v>
      </c>
      <c r="N849" s="43"/>
      <c r="O849" s="43"/>
      <c r="P849" s="43">
        <v>4.28</v>
      </c>
      <c r="Q849" s="112"/>
      <c r="R849" s="43"/>
      <c r="S849" s="177">
        <v>1.5</v>
      </c>
      <c r="T849" s="168">
        <f>INVENTARIO[[#This Row],[Costo Unitario (USD)]]+INVENTARIO[[#This Row],[Costo Envío (USD)]]</f>
        <v>5.78</v>
      </c>
      <c r="U849" s="168">
        <f>INVENTARIO[[#This Row],[Costo total]]*1.5</f>
        <v>8.67</v>
      </c>
      <c r="V849" s="43">
        <v>15</v>
      </c>
      <c r="W849" s="43">
        <f>INVENTARIO[[#This Row],[Precio Final]]-INVENTARIO[[#This Row],[Costo total]]</f>
        <v>9.2199999999999989</v>
      </c>
      <c r="X849" s="172">
        <f>INVENTARIO[[#This Row],[Ganancia Unitaria]]*INVENTARIO[[#This Row],[Salidas]]</f>
        <v>9.2199999999999989</v>
      </c>
      <c r="Y849" s="43" t="s">
        <v>2290</v>
      </c>
      <c r="Z849" s="43"/>
    </row>
    <row r="850" spans="1:26" ht="55" customHeight="1" x14ac:dyDescent="0.15">
      <c r="A850" s="42" t="s">
        <v>2259</v>
      </c>
      <c r="B850" s="173"/>
      <c r="C850" s="174" t="s">
        <v>12</v>
      </c>
      <c r="D850" s="78" t="s">
        <v>52</v>
      </c>
      <c r="E850" s="78" t="s">
        <v>2297</v>
      </c>
      <c r="F850" s="78" t="s">
        <v>695</v>
      </c>
      <c r="G850" s="78" t="s">
        <v>2291</v>
      </c>
      <c r="H850" s="175">
        <f>INVENTARIO[[#This Row],[Precio Final]]</f>
        <v>12</v>
      </c>
      <c r="I850" s="78">
        <f t="shared" si="58"/>
        <v>9.5549999999999997</v>
      </c>
      <c r="J850" s="78">
        <v>1</v>
      </c>
      <c r="K850" s="110">
        <f>SUMIFS(VENTAS[Cantidad],VENTAS[Código del producto Vendido],INVENTARIO[[#This Row],[Code]])</f>
        <v>1</v>
      </c>
      <c r="L850" s="120">
        <f>INVENTARIO[[#This Row],[Entradas]]-INVENTARIO[[#This Row],[Salidas]]</f>
        <v>0</v>
      </c>
      <c r="M850" s="175">
        <f>INVENTARIO[[#This Row],[Precio Final]]*10%</f>
        <v>1.2000000000000002</v>
      </c>
      <c r="N850" s="42"/>
      <c r="O850" s="42"/>
      <c r="P850" s="42">
        <v>4.87</v>
      </c>
      <c r="Q850" s="110"/>
      <c r="R850" s="42"/>
      <c r="S850" s="178">
        <v>1.5</v>
      </c>
      <c r="T850" s="42">
        <f>INVENTARIO[[#This Row],[Costo Unitario (USD)]]+INVENTARIO[[#This Row],[Costo Envío (USD)]]</f>
        <v>6.37</v>
      </c>
      <c r="U850" s="42">
        <f>INVENTARIO[[#This Row],[Costo total]]*1.5</f>
        <v>9.5549999999999997</v>
      </c>
      <c r="V850" s="42">
        <v>12</v>
      </c>
      <c r="W850" s="42">
        <f>INVENTARIO[[#This Row],[Precio Final]]-INVENTARIO[[#This Row],[Costo total]]</f>
        <v>5.63</v>
      </c>
      <c r="X850" s="176">
        <f>INVENTARIO[[#This Row],[Ganancia Unitaria]]*INVENTARIO[[#This Row],[Salidas]]</f>
        <v>5.63</v>
      </c>
      <c r="Y850" s="42" t="s">
        <v>2290</v>
      </c>
      <c r="Z850" s="20"/>
    </row>
    <row r="851" spans="1:26" ht="55" customHeight="1" x14ac:dyDescent="0.15">
      <c r="A851" s="43" t="s">
        <v>2260</v>
      </c>
      <c r="B851" s="169"/>
      <c r="C851" s="170" t="s">
        <v>12</v>
      </c>
      <c r="D851" s="83" t="s">
        <v>52</v>
      </c>
      <c r="E851" s="83" t="s">
        <v>2298</v>
      </c>
      <c r="F851" s="83" t="s">
        <v>697</v>
      </c>
      <c r="G851" s="83" t="s">
        <v>2291</v>
      </c>
      <c r="H851" s="171">
        <f>INVENTARIO[[#This Row],[Precio Final]]</f>
        <v>12</v>
      </c>
      <c r="I851" s="83">
        <f t="shared" si="58"/>
        <v>9.5549999999999997</v>
      </c>
      <c r="J851" s="83">
        <v>1</v>
      </c>
      <c r="K851" s="112">
        <f>SUMIFS(VENTAS[Cantidad],VENTAS[Código del producto Vendido],INVENTARIO[[#This Row],[Code]])</f>
        <v>1</v>
      </c>
      <c r="L851" s="121">
        <f>INVENTARIO[[#This Row],[Entradas]]-INVENTARIO[[#This Row],[Salidas]]</f>
        <v>0</v>
      </c>
      <c r="M851" s="171">
        <f>INVENTARIO[[#This Row],[Precio Final]]*10%</f>
        <v>1.2000000000000002</v>
      </c>
      <c r="N851" s="43"/>
      <c r="O851" s="43"/>
      <c r="P851" s="43">
        <v>4.87</v>
      </c>
      <c r="Q851" s="112"/>
      <c r="R851" s="43"/>
      <c r="S851" s="177">
        <v>1.5</v>
      </c>
      <c r="T851" s="168">
        <f>INVENTARIO[[#This Row],[Costo Unitario (USD)]]+INVENTARIO[[#This Row],[Costo Envío (USD)]]</f>
        <v>6.37</v>
      </c>
      <c r="U851" s="168">
        <f>INVENTARIO[[#This Row],[Costo total]]*1.5</f>
        <v>9.5549999999999997</v>
      </c>
      <c r="V851" s="43">
        <v>12</v>
      </c>
      <c r="W851" s="43">
        <f>INVENTARIO[[#This Row],[Precio Final]]-INVENTARIO[[#This Row],[Costo total]]</f>
        <v>5.63</v>
      </c>
      <c r="X851" s="172">
        <f>INVENTARIO[[#This Row],[Ganancia Unitaria]]*INVENTARIO[[#This Row],[Salidas]]</f>
        <v>5.63</v>
      </c>
      <c r="Y851" s="43" t="s">
        <v>2290</v>
      </c>
      <c r="Z851" s="43"/>
    </row>
    <row r="852" spans="1:26" ht="55" customHeight="1" x14ac:dyDescent="0.15">
      <c r="A852" s="42" t="s">
        <v>2261</v>
      </c>
      <c r="B852" s="173"/>
      <c r="C852" s="174" t="s">
        <v>12</v>
      </c>
      <c r="D852" s="78" t="s">
        <v>1209</v>
      </c>
      <c r="E852" s="78" t="s">
        <v>2299</v>
      </c>
      <c r="F852" s="78" t="s">
        <v>697</v>
      </c>
      <c r="G852" s="78" t="s">
        <v>2291</v>
      </c>
      <c r="H852" s="175">
        <f>INVENTARIO[[#This Row],[Precio Final]]</f>
        <v>28</v>
      </c>
      <c r="I852" s="78">
        <f t="shared" si="58"/>
        <v>28.049999999999997</v>
      </c>
      <c r="J852" s="78">
        <v>1</v>
      </c>
      <c r="K852" s="110">
        <f>SUMIFS(VENTAS[Cantidad],VENTAS[Código del producto Vendido],INVENTARIO[[#This Row],[Code]])</f>
        <v>1</v>
      </c>
      <c r="L852" s="120">
        <f>INVENTARIO[[#This Row],[Entradas]]-INVENTARIO[[#This Row],[Salidas]]</f>
        <v>0</v>
      </c>
      <c r="M852" s="175">
        <f>INVENTARIO[[#This Row],[Precio Final]]*10%</f>
        <v>2.8000000000000003</v>
      </c>
      <c r="N852" s="42"/>
      <c r="O852" s="42"/>
      <c r="P852" s="42">
        <v>17.2</v>
      </c>
      <c r="Q852" s="110"/>
      <c r="R852" s="42"/>
      <c r="S852" s="178">
        <v>1.5</v>
      </c>
      <c r="T852" s="42">
        <f>INVENTARIO[[#This Row],[Costo Unitario (USD)]]+INVENTARIO[[#This Row],[Costo Envío (USD)]]</f>
        <v>18.7</v>
      </c>
      <c r="U852" s="42">
        <f>INVENTARIO[[#This Row],[Costo total]]*1.5</f>
        <v>28.049999999999997</v>
      </c>
      <c r="V852" s="42">
        <v>28</v>
      </c>
      <c r="W852" s="42">
        <f>INVENTARIO[[#This Row],[Precio Final]]-INVENTARIO[[#This Row],[Costo total]]</f>
        <v>9.3000000000000007</v>
      </c>
      <c r="X852" s="176">
        <f>INVENTARIO[[#This Row],[Ganancia Unitaria]]*INVENTARIO[[#This Row],[Salidas]]</f>
        <v>9.3000000000000007</v>
      </c>
      <c r="Y852" s="42" t="s">
        <v>2290</v>
      </c>
      <c r="Z852" s="20"/>
    </row>
    <row r="853" spans="1:26" ht="55" customHeight="1" x14ac:dyDescent="0.15">
      <c r="A853" s="43" t="s">
        <v>2262</v>
      </c>
      <c r="B853" s="169"/>
      <c r="C853" s="170" t="s">
        <v>12</v>
      </c>
      <c r="D853" s="83" t="s">
        <v>50</v>
      </c>
      <c r="E853" s="83" t="s">
        <v>2589</v>
      </c>
      <c r="F853" s="83" t="s">
        <v>2338</v>
      </c>
      <c r="G853" s="83" t="s">
        <v>2291</v>
      </c>
      <c r="H853" s="171">
        <f>INVENTARIO[[#This Row],[Precio Final]]</f>
        <v>23</v>
      </c>
      <c r="I853" s="83">
        <f t="shared" si="58"/>
        <v>21.975000000000001</v>
      </c>
      <c r="J853" s="83">
        <v>1</v>
      </c>
      <c r="K853" s="112">
        <f>SUMIFS(VENTAS[Cantidad],VENTAS[Código del producto Vendido],INVENTARIO[[#This Row],[Code]])</f>
        <v>0</v>
      </c>
      <c r="L853" s="121">
        <f>INVENTARIO[[#This Row],[Entradas]]-INVENTARIO[[#This Row],[Salidas]]</f>
        <v>1</v>
      </c>
      <c r="M853" s="171">
        <f>INVENTARIO[[#This Row],[Precio Final]]*10%</f>
        <v>2.3000000000000003</v>
      </c>
      <c r="N853" s="43"/>
      <c r="O853" s="43"/>
      <c r="P853" s="43">
        <v>13.15</v>
      </c>
      <c r="Q853" s="112"/>
      <c r="R853" s="43"/>
      <c r="S853" s="177">
        <v>1.5</v>
      </c>
      <c r="T853" s="168">
        <f>INVENTARIO[[#This Row],[Costo Unitario (USD)]]+INVENTARIO[[#This Row],[Costo Envío (USD)]]</f>
        <v>14.65</v>
      </c>
      <c r="U853" s="168">
        <f>INVENTARIO[[#This Row],[Costo total]]*1.5</f>
        <v>21.975000000000001</v>
      </c>
      <c r="V853" s="43">
        <v>23</v>
      </c>
      <c r="W853" s="43">
        <f>INVENTARIO[[#This Row],[Precio Final]]-INVENTARIO[[#This Row],[Costo total]]</f>
        <v>8.35</v>
      </c>
      <c r="X853" s="172">
        <f>INVENTARIO[[#This Row],[Ganancia Unitaria]]*INVENTARIO[[#This Row],[Salidas]]</f>
        <v>0</v>
      </c>
      <c r="Y853" s="43" t="s">
        <v>2290</v>
      </c>
      <c r="Z853" s="43"/>
    </row>
    <row r="854" spans="1:26" ht="55" customHeight="1" x14ac:dyDescent="0.15">
      <c r="A854" s="42" t="s">
        <v>2263</v>
      </c>
      <c r="B854" s="173"/>
      <c r="C854" s="174" t="s">
        <v>12</v>
      </c>
      <c r="D854" s="78" t="s">
        <v>53</v>
      </c>
      <c r="E854" s="78" t="s">
        <v>2300</v>
      </c>
      <c r="F854" s="78" t="s">
        <v>692</v>
      </c>
      <c r="G854" s="78" t="s">
        <v>2291</v>
      </c>
      <c r="H854" s="175">
        <f>INVENTARIO[[#This Row],[Precio Final]]</f>
        <v>25</v>
      </c>
      <c r="I854" s="78">
        <f t="shared" si="58"/>
        <v>20.955000000000002</v>
      </c>
      <c r="J854" s="78">
        <v>1</v>
      </c>
      <c r="K854" s="110">
        <v>1</v>
      </c>
      <c r="L854" s="120">
        <f>INVENTARIO[[#This Row],[Entradas]]-INVENTARIO[[#This Row],[Salidas]]</f>
        <v>0</v>
      </c>
      <c r="M854" s="175">
        <f>INVENTARIO[[#This Row],[Precio Final]]*10%</f>
        <v>2.5</v>
      </c>
      <c r="N854" s="42"/>
      <c r="O854" s="42"/>
      <c r="P854" s="42">
        <v>12.47</v>
      </c>
      <c r="Q854" s="110"/>
      <c r="R854" s="42"/>
      <c r="S854" s="178">
        <v>1.5</v>
      </c>
      <c r="T854" s="42">
        <f>INVENTARIO[[#This Row],[Costo Unitario (USD)]]+INVENTARIO[[#This Row],[Costo Envío (USD)]]</f>
        <v>13.97</v>
      </c>
      <c r="U854" s="42">
        <f>INVENTARIO[[#This Row],[Costo total]]*1.5</f>
        <v>20.955000000000002</v>
      </c>
      <c r="V854" s="42">
        <v>25</v>
      </c>
      <c r="W854" s="42">
        <f>INVENTARIO[[#This Row],[Precio Final]]-INVENTARIO[[#This Row],[Costo total]]</f>
        <v>11.03</v>
      </c>
      <c r="X854" s="176">
        <f>INVENTARIO[[#This Row],[Ganancia Unitaria]]*INVENTARIO[[#This Row],[Salidas]]</f>
        <v>11.03</v>
      </c>
      <c r="Y854" s="42" t="s">
        <v>2290</v>
      </c>
      <c r="Z854" s="20"/>
    </row>
    <row r="855" spans="1:26" ht="55" customHeight="1" x14ac:dyDescent="0.15">
      <c r="A855" s="43" t="s">
        <v>2264</v>
      </c>
      <c r="B855" s="169"/>
      <c r="C855" s="170" t="s">
        <v>12</v>
      </c>
      <c r="D855" s="83" t="s">
        <v>53</v>
      </c>
      <c r="E855" s="83" t="s">
        <v>2300</v>
      </c>
      <c r="F855" s="83" t="s">
        <v>697</v>
      </c>
      <c r="G855" s="83" t="s">
        <v>2291</v>
      </c>
      <c r="H855" s="171">
        <f>INVENTARIO[[#This Row],[Precio Final]]</f>
        <v>28</v>
      </c>
      <c r="I855" s="83">
        <f t="shared" si="58"/>
        <v>20.955000000000002</v>
      </c>
      <c r="J855" s="83">
        <v>1</v>
      </c>
      <c r="K855" s="112">
        <v>1</v>
      </c>
      <c r="L855" s="121">
        <f>INVENTARIO[[#This Row],[Entradas]]-INVENTARIO[[#This Row],[Salidas]]</f>
        <v>0</v>
      </c>
      <c r="M855" s="171">
        <f>INVENTARIO[[#This Row],[Precio Final]]*10%</f>
        <v>2.8000000000000003</v>
      </c>
      <c r="N855" s="43"/>
      <c r="O855" s="43"/>
      <c r="P855" s="43">
        <v>12.47</v>
      </c>
      <c r="Q855" s="112"/>
      <c r="R855" s="43"/>
      <c r="S855" s="177">
        <v>1.5</v>
      </c>
      <c r="T855" s="168">
        <f>INVENTARIO[[#This Row],[Costo Unitario (USD)]]+INVENTARIO[[#This Row],[Costo Envío (USD)]]</f>
        <v>13.97</v>
      </c>
      <c r="U855" s="168">
        <f>INVENTARIO[[#This Row],[Costo total]]*1.5</f>
        <v>20.955000000000002</v>
      </c>
      <c r="V855" s="43">
        <v>28</v>
      </c>
      <c r="W855" s="43">
        <f>INVENTARIO[[#This Row],[Precio Final]]-INVENTARIO[[#This Row],[Costo total]]</f>
        <v>14.03</v>
      </c>
      <c r="X855" s="172">
        <f>INVENTARIO[[#This Row],[Ganancia Unitaria]]*INVENTARIO[[#This Row],[Salidas]]</f>
        <v>14.03</v>
      </c>
      <c r="Y855" s="43" t="s">
        <v>2290</v>
      </c>
      <c r="Z855" s="43"/>
    </row>
    <row r="856" spans="1:26" ht="55" customHeight="1" x14ac:dyDescent="0.15">
      <c r="A856" s="42" t="s">
        <v>2265</v>
      </c>
      <c r="B856" s="173"/>
      <c r="C856" s="174" t="s">
        <v>12</v>
      </c>
      <c r="D856" s="78" t="s">
        <v>53</v>
      </c>
      <c r="E856" s="78" t="s">
        <v>2301</v>
      </c>
      <c r="F856" s="78" t="s">
        <v>692</v>
      </c>
      <c r="G856" s="78" t="s">
        <v>2291</v>
      </c>
      <c r="H856" s="175">
        <f>INVENTARIO[[#This Row],[Precio Final]]</f>
        <v>28</v>
      </c>
      <c r="I856" s="78">
        <f t="shared" si="58"/>
        <v>25.049999999999997</v>
      </c>
      <c r="J856" s="78">
        <v>1</v>
      </c>
      <c r="K856" s="110">
        <v>0</v>
      </c>
      <c r="L856" s="120">
        <f>INVENTARIO[[#This Row],[Entradas]]-INVENTARIO[[#This Row],[Salidas]]</f>
        <v>1</v>
      </c>
      <c r="M856" s="175">
        <f>INVENTARIO[[#This Row],[Precio Final]]*10%</f>
        <v>2.8000000000000003</v>
      </c>
      <c r="N856" s="42"/>
      <c r="O856" s="42"/>
      <c r="P856" s="42">
        <v>15.2</v>
      </c>
      <c r="Q856" s="110"/>
      <c r="R856" s="42"/>
      <c r="S856" s="178">
        <v>1.5</v>
      </c>
      <c r="T856" s="42">
        <f>INVENTARIO[[#This Row],[Costo Unitario (USD)]]+INVENTARIO[[#This Row],[Costo Envío (USD)]]</f>
        <v>16.7</v>
      </c>
      <c r="U856" s="42">
        <f>INVENTARIO[[#This Row],[Costo total]]*1.5</f>
        <v>25.049999999999997</v>
      </c>
      <c r="V856" s="42">
        <v>28</v>
      </c>
      <c r="W856" s="42">
        <f>INVENTARIO[[#This Row],[Precio Final]]-INVENTARIO[[#This Row],[Costo total]]</f>
        <v>11.3</v>
      </c>
      <c r="X856" s="176">
        <f>INVENTARIO[[#This Row],[Ganancia Unitaria]]*INVENTARIO[[#This Row],[Salidas]]</f>
        <v>0</v>
      </c>
      <c r="Y856" s="42" t="s">
        <v>2290</v>
      </c>
      <c r="Z856" s="20"/>
    </row>
    <row r="857" spans="1:26" ht="55" customHeight="1" x14ac:dyDescent="0.15">
      <c r="A857" s="43" t="s">
        <v>2266</v>
      </c>
      <c r="B857" s="169"/>
      <c r="C857" s="170" t="s">
        <v>12</v>
      </c>
      <c r="D857" s="83" t="s">
        <v>53</v>
      </c>
      <c r="E857" s="83" t="s">
        <v>2301</v>
      </c>
      <c r="F857" s="83" t="s">
        <v>2337</v>
      </c>
      <c r="G857" s="83" t="s">
        <v>2291</v>
      </c>
      <c r="H857" s="171">
        <f>INVENTARIO[[#This Row],[Precio Final]]</f>
        <v>28</v>
      </c>
      <c r="I857" s="83">
        <f t="shared" si="58"/>
        <v>25.049999999999997</v>
      </c>
      <c r="J857" s="83">
        <v>1</v>
      </c>
      <c r="K857" s="112">
        <v>1</v>
      </c>
      <c r="L857" s="121">
        <f>INVENTARIO[[#This Row],[Entradas]]-INVENTARIO[[#This Row],[Salidas]]</f>
        <v>0</v>
      </c>
      <c r="M857" s="171">
        <f>INVENTARIO[[#This Row],[Precio Final]]*10%</f>
        <v>2.8000000000000003</v>
      </c>
      <c r="N857" s="43"/>
      <c r="O857" s="43"/>
      <c r="P857" s="43">
        <v>15.2</v>
      </c>
      <c r="Q857" s="112"/>
      <c r="R857" s="43"/>
      <c r="S857" s="177">
        <v>1.5</v>
      </c>
      <c r="T857" s="168">
        <f>INVENTARIO[[#This Row],[Costo Unitario (USD)]]+INVENTARIO[[#This Row],[Costo Envío (USD)]]</f>
        <v>16.7</v>
      </c>
      <c r="U857" s="168">
        <f>INVENTARIO[[#This Row],[Costo total]]*1.5</f>
        <v>25.049999999999997</v>
      </c>
      <c r="V857" s="43">
        <v>28</v>
      </c>
      <c r="W857" s="43">
        <f>INVENTARIO[[#This Row],[Precio Final]]-INVENTARIO[[#This Row],[Costo total]]</f>
        <v>11.3</v>
      </c>
      <c r="X857" s="172">
        <f>INVENTARIO[[#This Row],[Ganancia Unitaria]]*INVENTARIO[[#This Row],[Salidas]]</f>
        <v>11.3</v>
      </c>
      <c r="Y857" s="43" t="s">
        <v>2290</v>
      </c>
      <c r="Z857" s="43"/>
    </row>
    <row r="858" spans="1:26" ht="55" customHeight="1" x14ac:dyDescent="0.15">
      <c r="A858" s="42" t="s">
        <v>2267</v>
      </c>
      <c r="B858" s="173"/>
      <c r="C858" s="174" t="s">
        <v>12</v>
      </c>
      <c r="D858" s="78" t="s">
        <v>215</v>
      </c>
      <c r="E858" s="78" t="s">
        <v>2123</v>
      </c>
      <c r="F858" s="78" t="s">
        <v>714</v>
      </c>
      <c r="G858" s="78" t="s">
        <v>2291</v>
      </c>
      <c r="H858" s="175">
        <f>INVENTARIO[[#This Row],[Precio Final]]</f>
        <v>40</v>
      </c>
      <c r="I858" s="78">
        <f t="shared" si="58"/>
        <v>33.630000000000003</v>
      </c>
      <c r="J858" s="78">
        <v>2</v>
      </c>
      <c r="K858" s="110">
        <f>SUMIFS(VENTAS[Cantidad],VENTAS[Código del producto Vendido],INVENTARIO[[#This Row],[Code]])</f>
        <v>0</v>
      </c>
      <c r="L858" s="120">
        <f>INVENTARIO[[#This Row],[Entradas]]-INVENTARIO[[#This Row],[Salidas]]</f>
        <v>2</v>
      </c>
      <c r="M858" s="175">
        <f>INVENTARIO[[#This Row],[Precio Final]]*10%</f>
        <v>4</v>
      </c>
      <c r="N858" s="42"/>
      <c r="O858" s="42"/>
      <c r="P858" s="42">
        <v>20.92</v>
      </c>
      <c r="Q858" s="110"/>
      <c r="R858" s="42"/>
      <c r="S858" s="178">
        <v>1.5</v>
      </c>
      <c r="T858" s="42">
        <f>INVENTARIO[[#This Row],[Costo Unitario (USD)]]+INVENTARIO[[#This Row],[Costo Envío (USD)]]</f>
        <v>22.42</v>
      </c>
      <c r="U858" s="42">
        <f>INVENTARIO[[#This Row],[Costo total]]*1.5</f>
        <v>33.630000000000003</v>
      </c>
      <c r="V858" s="42">
        <v>40</v>
      </c>
      <c r="W858" s="42">
        <f>INVENTARIO[[#This Row],[Precio Final]]-INVENTARIO[[#This Row],[Costo total]]</f>
        <v>17.579999999999998</v>
      </c>
      <c r="X858" s="176">
        <f>INVENTARIO[[#This Row],[Ganancia Unitaria]]*INVENTARIO[[#This Row],[Salidas]]</f>
        <v>0</v>
      </c>
      <c r="Y858" s="42" t="s">
        <v>2290</v>
      </c>
      <c r="Z858" s="20"/>
    </row>
    <row r="859" spans="1:26" ht="55" customHeight="1" x14ac:dyDescent="0.15">
      <c r="A859" s="43" t="s">
        <v>2268</v>
      </c>
      <c r="B859" s="169"/>
      <c r="C859" s="170" t="s">
        <v>12</v>
      </c>
      <c r="D859" s="83" t="s">
        <v>215</v>
      </c>
      <c r="E859" s="83" t="s">
        <v>2123</v>
      </c>
      <c r="F859" s="83" t="s">
        <v>2337</v>
      </c>
      <c r="G859" s="83" t="s">
        <v>2291</v>
      </c>
      <c r="H859" s="171">
        <f>INVENTARIO[[#This Row],[Precio Final]]</f>
        <v>40</v>
      </c>
      <c r="I859" s="83">
        <f t="shared" si="58"/>
        <v>33.630000000000003</v>
      </c>
      <c r="J859" s="83">
        <v>2</v>
      </c>
      <c r="K859" s="112">
        <f>SUMIFS(VENTAS[Cantidad],VENTAS[Código del producto Vendido],INVENTARIO[[#This Row],[Code]])</f>
        <v>1</v>
      </c>
      <c r="L859" s="121">
        <f>INVENTARIO[[#This Row],[Entradas]]-INVENTARIO[[#This Row],[Salidas]]</f>
        <v>1</v>
      </c>
      <c r="M859" s="171">
        <f>INVENTARIO[[#This Row],[Precio Final]]*10%</f>
        <v>4</v>
      </c>
      <c r="N859" s="43"/>
      <c r="O859" s="43"/>
      <c r="P859" s="43">
        <v>20.92</v>
      </c>
      <c r="Q859" s="112"/>
      <c r="R859" s="43"/>
      <c r="S859" s="177">
        <v>1.5</v>
      </c>
      <c r="T859" s="168">
        <f>INVENTARIO[[#This Row],[Costo Unitario (USD)]]+INVENTARIO[[#This Row],[Costo Envío (USD)]]</f>
        <v>22.42</v>
      </c>
      <c r="U859" s="168">
        <f>INVENTARIO[[#This Row],[Costo total]]*1.5</f>
        <v>33.630000000000003</v>
      </c>
      <c r="V859" s="43">
        <v>40</v>
      </c>
      <c r="W859" s="43">
        <f>INVENTARIO[[#This Row],[Precio Final]]-INVENTARIO[[#This Row],[Costo total]]</f>
        <v>17.579999999999998</v>
      </c>
      <c r="X859" s="172">
        <f>INVENTARIO[[#This Row],[Ganancia Unitaria]]*INVENTARIO[[#This Row],[Salidas]]</f>
        <v>17.579999999999998</v>
      </c>
      <c r="Y859" s="43" t="s">
        <v>2290</v>
      </c>
      <c r="Z859" s="43"/>
    </row>
    <row r="860" spans="1:26" ht="55" customHeight="1" x14ac:dyDescent="0.15">
      <c r="A860" s="43" t="s">
        <v>2595</v>
      </c>
      <c r="B860" s="173"/>
      <c r="C860" s="174" t="s">
        <v>12</v>
      </c>
      <c r="D860" s="78" t="s">
        <v>50</v>
      </c>
      <c r="E860" s="78" t="s">
        <v>2145</v>
      </c>
      <c r="F860" s="78" t="s">
        <v>2395</v>
      </c>
      <c r="G860" s="78" t="s">
        <v>2291</v>
      </c>
      <c r="H860" s="175">
        <v>20</v>
      </c>
      <c r="I860" s="78">
        <v>19</v>
      </c>
      <c r="J860" s="78">
        <v>1</v>
      </c>
      <c r="K860" s="112">
        <f>SUMIFS(VENTAS[Cantidad],VENTAS[Código del producto Vendido],INVENTARIO[[#This Row],[Code]])</f>
        <v>0</v>
      </c>
      <c r="L860" s="121">
        <f>INVENTARIO[[#This Row],[Entradas]]-INVENTARIO[[#This Row],[Salidas]]</f>
        <v>1</v>
      </c>
      <c r="M860" s="175">
        <f>INVENTARIO[[#This Row],[Precio Final]]*10%</f>
        <v>2</v>
      </c>
      <c r="N860" s="42"/>
      <c r="O860" s="42"/>
      <c r="P860" s="42">
        <v>10.06</v>
      </c>
      <c r="Q860" s="110"/>
      <c r="R860" s="42"/>
      <c r="S860" s="178">
        <v>1.5</v>
      </c>
      <c r="T860" s="42">
        <f>INVENTARIO[[#This Row],[Costo Unitario (USD)]]+INVENTARIO[[#This Row],[Costo Envío (USD)]]</f>
        <v>11.56</v>
      </c>
      <c r="U860" s="42">
        <f>INVENTARIO[[#This Row],[Costo total]]*1.5</f>
        <v>17.34</v>
      </c>
      <c r="V860" s="42">
        <v>20</v>
      </c>
      <c r="W860" s="42">
        <f>INVENTARIO[[#This Row],[Precio Final]]-INVENTARIO[[#This Row],[Costo total]]</f>
        <v>8.44</v>
      </c>
      <c r="X860" s="176">
        <f>INVENTARIO[[#This Row],[Ganancia Unitaria]]*INVENTARIO[[#This Row],[Salidas]]</f>
        <v>0</v>
      </c>
      <c r="Y860" s="42"/>
      <c r="Z860" s="20"/>
    </row>
    <row r="861" spans="1:26" ht="55" customHeight="1" x14ac:dyDescent="0.15">
      <c r="A861" s="43" t="s">
        <v>2596</v>
      </c>
      <c r="B861" s="169"/>
      <c r="C861" s="170" t="s">
        <v>12</v>
      </c>
      <c r="D861" s="83" t="s">
        <v>192</v>
      </c>
      <c r="E861" s="83"/>
      <c r="F861" s="83"/>
      <c r="G861" s="83"/>
      <c r="H861" s="171"/>
      <c r="I861" s="83">
        <f t="shared" si="58"/>
        <v>0</v>
      </c>
      <c r="J861" s="83"/>
      <c r="K861" s="112"/>
      <c r="L861" s="121"/>
      <c r="M861" s="171">
        <f>INVENTARIO[[#This Row],[Precio Final]]*10%</f>
        <v>0</v>
      </c>
      <c r="N861" s="43"/>
      <c r="O861" s="43"/>
      <c r="P861" s="43"/>
      <c r="Q861" s="112"/>
      <c r="R861" s="43"/>
      <c r="S861" s="177"/>
      <c r="T861" s="168">
        <f>INVENTARIO[[#This Row],[Costo Unitario (USD)]]+INVENTARIO[[#This Row],[Costo Envío (USD)]]</f>
        <v>0</v>
      </c>
      <c r="U861" s="168">
        <f>INVENTARIO[[#This Row],[Costo total]]*1.5</f>
        <v>0</v>
      </c>
      <c r="V861" s="43"/>
      <c r="W861" s="43">
        <f>INVENTARIO[[#This Row],[Precio Final]]-INVENTARIO[[#This Row],[Costo total]]</f>
        <v>0</v>
      </c>
      <c r="X861" s="172">
        <f>INVENTARIO[[#This Row],[Ganancia Unitaria]]*INVENTARIO[[#This Row],[Salidas]]</f>
        <v>0</v>
      </c>
      <c r="Y861" s="43"/>
      <c r="Z861" s="43"/>
    </row>
    <row r="862" spans="1:26" ht="55" customHeight="1" x14ac:dyDescent="0.15">
      <c r="A862" s="42" t="s">
        <v>2269</v>
      </c>
      <c r="B862" s="173"/>
      <c r="C862" s="174" t="s">
        <v>12</v>
      </c>
      <c r="D862" s="78" t="s">
        <v>50</v>
      </c>
      <c r="E862" s="78" t="s">
        <v>2590</v>
      </c>
      <c r="F862" s="78" t="s">
        <v>2338</v>
      </c>
      <c r="G862" s="78" t="s">
        <v>2291</v>
      </c>
      <c r="H862" s="175">
        <f>INVENTARIO[[#This Row],[Precio Final]]</f>
        <v>28</v>
      </c>
      <c r="I862" s="78">
        <f t="shared" si="58"/>
        <v>25.875</v>
      </c>
      <c r="J862" s="78">
        <v>2</v>
      </c>
      <c r="K862" s="110">
        <v>0</v>
      </c>
      <c r="L862" s="120">
        <f>INVENTARIO[[#This Row],[Entradas]]-INVENTARIO[[#This Row],[Salidas]]</f>
        <v>2</v>
      </c>
      <c r="M862" s="175">
        <f>INVENTARIO[[#This Row],[Precio Final]]*10%</f>
        <v>2.8000000000000003</v>
      </c>
      <c r="N862" s="42"/>
      <c r="O862" s="42"/>
      <c r="P862" s="42">
        <v>15.75</v>
      </c>
      <c r="Q862" s="110"/>
      <c r="R862" s="42"/>
      <c r="S862" s="178">
        <v>1.5</v>
      </c>
      <c r="T862" s="42">
        <f>INVENTARIO[[#This Row],[Costo Unitario (USD)]]+INVENTARIO[[#This Row],[Costo Envío (USD)]]</f>
        <v>17.25</v>
      </c>
      <c r="U862" s="42">
        <f>INVENTARIO[[#This Row],[Costo total]]*1.5</f>
        <v>25.875</v>
      </c>
      <c r="V862" s="42">
        <v>28</v>
      </c>
      <c r="W862" s="42">
        <f>INVENTARIO[[#This Row],[Precio Final]]-INVENTARIO[[#This Row],[Costo total]]</f>
        <v>10.75</v>
      </c>
      <c r="X862" s="176">
        <f>INVENTARIO[[#This Row],[Ganancia Unitaria]]*INVENTARIO[[#This Row],[Salidas]]</f>
        <v>0</v>
      </c>
      <c r="Y862" s="42" t="s">
        <v>2290</v>
      </c>
      <c r="Z862" s="20"/>
    </row>
    <row r="863" spans="1:26" ht="55" customHeight="1" x14ac:dyDescent="0.15">
      <c r="A863" s="43" t="s">
        <v>2270</v>
      </c>
      <c r="B863" s="169"/>
      <c r="C863" s="170" t="s">
        <v>12</v>
      </c>
      <c r="D863" s="83" t="s">
        <v>1209</v>
      </c>
      <c r="E863" s="83" t="s">
        <v>2591</v>
      </c>
      <c r="F863" s="83" t="s">
        <v>695</v>
      </c>
      <c r="G863" s="83" t="s">
        <v>2291</v>
      </c>
      <c r="H863" s="171">
        <f>INVENTARIO[[#This Row],[Precio Final]]</f>
        <v>30</v>
      </c>
      <c r="I863" s="83">
        <f t="shared" si="58"/>
        <v>26.700000000000003</v>
      </c>
      <c r="J863" s="83">
        <v>1</v>
      </c>
      <c r="K863" s="112">
        <f>SUMIFS(VENTAS[Cantidad],VENTAS[Código del producto Vendido],INVENTARIO[[#This Row],[Code]])</f>
        <v>1</v>
      </c>
      <c r="L863" s="121">
        <f>INVENTARIO[[#This Row],[Entradas]]-INVENTARIO[[#This Row],[Salidas]]</f>
        <v>0</v>
      </c>
      <c r="M863" s="171">
        <f>INVENTARIO[[#This Row],[Precio Final]]*10%</f>
        <v>3</v>
      </c>
      <c r="N863" s="43"/>
      <c r="O863" s="43"/>
      <c r="P863" s="43">
        <v>16.3</v>
      </c>
      <c r="Q863" s="112"/>
      <c r="R863" s="43"/>
      <c r="S863" s="177">
        <v>1.5</v>
      </c>
      <c r="T863" s="168">
        <f>INVENTARIO[[#This Row],[Costo Unitario (USD)]]+INVENTARIO[[#This Row],[Costo Envío (USD)]]</f>
        <v>17.8</v>
      </c>
      <c r="U863" s="168">
        <f>INVENTARIO[[#This Row],[Costo total]]*1.5</f>
        <v>26.700000000000003</v>
      </c>
      <c r="V863" s="43">
        <v>30</v>
      </c>
      <c r="W863" s="43">
        <f>INVENTARIO[[#This Row],[Precio Final]]-INVENTARIO[[#This Row],[Costo total]]</f>
        <v>12.2</v>
      </c>
      <c r="X863" s="172">
        <f>INVENTARIO[[#This Row],[Ganancia Unitaria]]*INVENTARIO[[#This Row],[Salidas]]</f>
        <v>12.2</v>
      </c>
      <c r="Y863" s="43"/>
      <c r="Z863" s="43"/>
    </row>
    <row r="864" spans="1:26" ht="55" customHeight="1" x14ac:dyDescent="0.15">
      <c r="A864" s="42" t="s">
        <v>2271</v>
      </c>
      <c r="B864" s="173"/>
      <c r="C864" s="174" t="s">
        <v>12</v>
      </c>
      <c r="D864" s="78" t="s">
        <v>1209</v>
      </c>
      <c r="E864" s="78" t="s">
        <v>2591</v>
      </c>
      <c r="F864" s="78" t="s">
        <v>698</v>
      </c>
      <c r="G864" s="78" t="s">
        <v>164</v>
      </c>
      <c r="H864" s="175">
        <f>INVENTARIO[[#This Row],[Precio Final]]</f>
        <v>30</v>
      </c>
      <c r="I864" s="78">
        <f t="shared" si="58"/>
        <v>26.700000000000003</v>
      </c>
      <c r="J864" s="78">
        <v>1</v>
      </c>
      <c r="K864" s="110">
        <f>SUMIFS(VENTAS[Cantidad],VENTAS[Código del producto Vendido],INVENTARIO[[#This Row],[Code]])</f>
        <v>0</v>
      </c>
      <c r="L864" s="120">
        <f>INVENTARIO[[#This Row],[Entradas]]-INVENTARIO[[#This Row],[Salidas]]</f>
        <v>1</v>
      </c>
      <c r="M864" s="175">
        <f>INVENTARIO[[#This Row],[Precio Final]]*10%</f>
        <v>3</v>
      </c>
      <c r="N864" s="42"/>
      <c r="O864" s="42"/>
      <c r="P864" s="42">
        <v>16.3</v>
      </c>
      <c r="Q864" s="110"/>
      <c r="R864" s="42"/>
      <c r="S864" s="178">
        <v>1.5</v>
      </c>
      <c r="T864" s="42">
        <f>INVENTARIO[[#This Row],[Costo Unitario (USD)]]+INVENTARIO[[#This Row],[Costo Envío (USD)]]</f>
        <v>17.8</v>
      </c>
      <c r="U864" s="42">
        <f>INVENTARIO[[#This Row],[Costo total]]*1.5</f>
        <v>26.700000000000003</v>
      </c>
      <c r="V864" s="42">
        <v>30</v>
      </c>
      <c r="W864" s="42">
        <f>INVENTARIO[[#This Row],[Precio Final]]-INVENTARIO[[#This Row],[Costo total]]</f>
        <v>12.2</v>
      </c>
      <c r="X864" s="176">
        <f>INVENTARIO[[#This Row],[Ganancia Unitaria]]*INVENTARIO[[#This Row],[Salidas]]</f>
        <v>0</v>
      </c>
      <c r="Y864" s="42"/>
      <c r="Z864" s="20"/>
    </row>
    <row r="865" spans="1:26" ht="55" customHeight="1" x14ac:dyDescent="0.15">
      <c r="A865" s="43" t="s">
        <v>2272</v>
      </c>
      <c r="B865" s="169"/>
      <c r="C865" s="170" t="s">
        <v>12</v>
      </c>
      <c r="D865" s="83" t="s">
        <v>52</v>
      </c>
      <c r="E865" s="83" t="s">
        <v>2320</v>
      </c>
      <c r="F865" s="83" t="s">
        <v>692</v>
      </c>
      <c r="G865" s="83" t="s">
        <v>426</v>
      </c>
      <c r="H865" s="171">
        <f>INVENTARIO[[#This Row],[Precio Final]]</f>
        <v>12</v>
      </c>
      <c r="I865" s="83">
        <f t="shared" si="58"/>
        <v>13.5</v>
      </c>
      <c r="J865" s="83">
        <v>4</v>
      </c>
      <c r="K865" s="112">
        <f>SUMIFS(VENTAS[Cantidad],VENTAS[Código del producto Vendido],INVENTARIO[[#This Row],[Code]])</f>
        <v>0</v>
      </c>
      <c r="L865" s="121">
        <f>INVENTARIO[[#This Row],[Entradas]]-INVENTARIO[[#This Row],[Salidas]]</f>
        <v>4</v>
      </c>
      <c r="M865" s="171">
        <f>INVENTARIO[[#This Row],[Precio Final]]*10%</f>
        <v>1.2000000000000002</v>
      </c>
      <c r="N865" s="43"/>
      <c r="O865" s="43"/>
      <c r="P865" s="43">
        <v>7.5</v>
      </c>
      <c r="Q865" s="112"/>
      <c r="R865" s="43"/>
      <c r="S865" s="177">
        <v>1.5</v>
      </c>
      <c r="T865" s="168">
        <f>INVENTARIO[[#This Row],[Costo Unitario (USD)]]+INVENTARIO[[#This Row],[Costo Envío (USD)]]</f>
        <v>9</v>
      </c>
      <c r="U865" s="168">
        <f>INVENTARIO[[#This Row],[Costo total]]*1.5</f>
        <v>13.5</v>
      </c>
      <c r="V865" s="43">
        <v>12</v>
      </c>
      <c r="W865" s="43">
        <f>INVENTARIO[[#This Row],[Precio Final]]-INVENTARIO[[#This Row],[Costo total]]</f>
        <v>3</v>
      </c>
      <c r="X865" s="172">
        <f>INVENTARIO[[#This Row],[Ganancia Unitaria]]*INVENTARIO[[#This Row],[Salidas]]</f>
        <v>0</v>
      </c>
      <c r="Y865" s="43"/>
      <c r="Z865" s="43"/>
    </row>
    <row r="866" spans="1:26" ht="55" customHeight="1" x14ac:dyDescent="0.15">
      <c r="A866" s="42" t="s">
        <v>2273</v>
      </c>
      <c r="B866" s="173"/>
      <c r="C866" s="174" t="s">
        <v>12</v>
      </c>
      <c r="D866" s="78" t="s">
        <v>52</v>
      </c>
      <c r="E866" s="78" t="s">
        <v>2321</v>
      </c>
      <c r="F866" s="78" t="s">
        <v>695</v>
      </c>
      <c r="G866" s="78" t="s">
        <v>1947</v>
      </c>
      <c r="H866" s="175">
        <f>INVENTARIO[[#This Row],[Precio Final]]</f>
        <v>36</v>
      </c>
      <c r="I866" s="78">
        <f t="shared" si="58"/>
        <v>36</v>
      </c>
      <c r="J866" s="78">
        <v>2</v>
      </c>
      <c r="K866" s="110">
        <f>SUMIFS(VENTAS[Cantidad],VENTAS[Código del producto Vendido],INVENTARIO[[#This Row],[Code]])</f>
        <v>1</v>
      </c>
      <c r="L866" s="120">
        <f>INVENTARIO[[#This Row],[Entradas]]-INVENTARIO[[#This Row],[Salidas]]</f>
        <v>1</v>
      </c>
      <c r="M866" s="175">
        <f>INVENTARIO[[#This Row],[Precio Final]]*10%</f>
        <v>3.6</v>
      </c>
      <c r="N866" s="42"/>
      <c r="O866" s="42"/>
      <c r="P866" s="42">
        <v>20</v>
      </c>
      <c r="Q866" s="110"/>
      <c r="R866" s="42"/>
      <c r="S866" s="178">
        <v>4</v>
      </c>
      <c r="T866" s="42">
        <f>INVENTARIO[[#This Row],[Costo Unitario (USD)]]+INVENTARIO[[#This Row],[Costo Envío (USD)]]</f>
        <v>24</v>
      </c>
      <c r="U866" s="42">
        <f>INVENTARIO[[#This Row],[Costo total]]*1.5</f>
        <v>36</v>
      </c>
      <c r="V866" s="42">
        <v>36</v>
      </c>
      <c r="W866" s="42">
        <f>INVENTARIO[[#This Row],[Precio Final]]-INVENTARIO[[#This Row],[Costo total]]</f>
        <v>12</v>
      </c>
      <c r="X866" s="176">
        <f>INVENTARIO[[#This Row],[Ganancia Unitaria]]*INVENTARIO[[#This Row],[Salidas]]</f>
        <v>12</v>
      </c>
      <c r="Y866" s="42"/>
      <c r="Z866" s="20"/>
    </row>
    <row r="867" spans="1:26" ht="55" customHeight="1" x14ac:dyDescent="0.15">
      <c r="A867" s="43" t="s">
        <v>2274</v>
      </c>
      <c r="B867" s="169"/>
      <c r="C867" s="170" t="s">
        <v>12</v>
      </c>
      <c r="D867" s="83" t="s">
        <v>2339</v>
      </c>
      <c r="E867" s="83" t="s">
        <v>2324</v>
      </c>
      <c r="F867" s="83" t="s">
        <v>697</v>
      </c>
      <c r="G867" s="83" t="s">
        <v>1947</v>
      </c>
      <c r="H867" s="171">
        <f>INVENTARIO[[#This Row],[Precio Final]]</f>
        <v>30</v>
      </c>
      <c r="I867" s="83">
        <f t="shared" si="58"/>
        <v>30.75</v>
      </c>
      <c r="J867" s="83">
        <v>1</v>
      </c>
      <c r="K867" s="112">
        <f>SUMIFS(VENTAS[Cantidad],VENTAS[Código del producto Vendido],INVENTARIO[[#This Row],[Code]])</f>
        <v>0</v>
      </c>
      <c r="L867" s="121">
        <f>INVENTARIO[[#This Row],[Entradas]]-INVENTARIO[[#This Row],[Salidas]]</f>
        <v>1</v>
      </c>
      <c r="M867" s="171">
        <f>INVENTARIO[[#This Row],[Precio Final]]*10%</f>
        <v>3</v>
      </c>
      <c r="N867" s="43"/>
      <c r="O867" s="43"/>
      <c r="P867" s="43">
        <v>15.5</v>
      </c>
      <c r="Q867" s="112"/>
      <c r="R867" s="43"/>
      <c r="S867" s="177">
        <v>5</v>
      </c>
      <c r="T867" s="168">
        <f>INVENTARIO[[#This Row],[Costo Unitario (USD)]]+INVENTARIO[[#This Row],[Costo Envío (USD)]]</f>
        <v>20.5</v>
      </c>
      <c r="U867" s="168">
        <f>INVENTARIO[[#This Row],[Costo total]]*1.5</f>
        <v>30.75</v>
      </c>
      <c r="V867" s="43">
        <v>30</v>
      </c>
      <c r="W867" s="43">
        <f>INVENTARIO[[#This Row],[Precio Final]]-INVENTARIO[[#This Row],[Costo total]]</f>
        <v>9.5</v>
      </c>
      <c r="X867" s="172">
        <f>INVENTARIO[[#This Row],[Ganancia Unitaria]]*INVENTARIO[[#This Row],[Salidas]]</f>
        <v>0</v>
      </c>
      <c r="Y867" s="43"/>
      <c r="Z867" s="43"/>
    </row>
    <row r="868" spans="1:26" ht="55" customHeight="1" x14ac:dyDescent="0.15">
      <c r="A868" s="42" t="s">
        <v>2275</v>
      </c>
      <c r="B868" s="173"/>
      <c r="C868" s="174" t="s">
        <v>12</v>
      </c>
      <c r="D868" s="78" t="s">
        <v>2339</v>
      </c>
      <c r="E868" s="78" t="s">
        <v>2324</v>
      </c>
      <c r="F868" s="78" t="s">
        <v>695</v>
      </c>
      <c r="G868" s="78" t="s">
        <v>1947</v>
      </c>
      <c r="H868" s="175">
        <f>INVENTARIO[[#This Row],[Precio Final]]</f>
        <v>30</v>
      </c>
      <c r="I868" s="78">
        <f t="shared" si="58"/>
        <v>30.75</v>
      </c>
      <c r="J868" s="78">
        <v>1</v>
      </c>
      <c r="K868" s="110">
        <f>SUMIFS(VENTAS[Cantidad],VENTAS[Código del producto Vendido],INVENTARIO[[#This Row],[Code]])</f>
        <v>0</v>
      </c>
      <c r="L868" s="120">
        <f>INVENTARIO[[#This Row],[Entradas]]-INVENTARIO[[#This Row],[Salidas]]</f>
        <v>1</v>
      </c>
      <c r="M868" s="175">
        <f>INVENTARIO[[#This Row],[Precio Final]]*10%</f>
        <v>3</v>
      </c>
      <c r="N868" s="42"/>
      <c r="O868" s="42"/>
      <c r="P868" s="42">
        <v>15.5</v>
      </c>
      <c r="Q868" s="110"/>
      <c r="R868" s="42"/>
      <c r="S868" s="178">
        <v>5</v>
      </c>
      <c r="T868" s="42">
        <f>INVENTARIO[[#This Row],[Costo Unitario (USD)]]+INVENTARIO[[#This Row],[Costo Envío (USD)]]</f>
        <v>20.5</v>
      </c>
      <c r="U868" s="42">
        <f>INVENTARIO[[#This Row],[Costo total]]*1.5</f>
        <v>30.75</v>
      </c>
      <c r="V868" s="42">
        <v>30</v>
      </c>
      <c r="W868" s="42">
        <f>INVENTARIO[[#This Row],[Precio Final]]-INVENTARIO[[#This Row],[Costo total]]</f>
        <v>9.5</v>
      </c>
      <c r="X868" s="176">
        <f>INVENTARIO[[#This Row],[Ganancia Unitaria]]*INVENTARIO[[#This Row],[Salidas]]</f>
        <v>0</v>
      </c>
      <c r="Y868" s="42"/>
      <c r="Z868" s="20"/>
    </row>
    <row r="869" spans="1:26" ht="55" customHeight="1" x14ac:dyDescent="0.15">
      <c r="A869" s="43" t="s">
        <v>2276</v>
      </c>
      <c r="B869" s="169"/>
      <c r="C869" s="170" t="s">
        <v>12</v>
      </c>
      <c r="D869" s="83" t="s">
        <v>2339</v>
      </c>
      <c r="E869" s="83" t="s">
        <v>2325</v>
      </c>
      <c r="F869" s="83" t="s">
        <v>697</v>
      </c>
      <c r="G869" s="83" t="s">
        <v>1947</v>
      </c>
      <c r="H869" s="171">
        <f>INVENTARIO[[#This Row],[Precio Final]]</f>
        <v>20</v>
      </c>
      <c r="I869" s="83">
        <f t="shared" si="58"/>
        <v>16.5</v>
      </c>
      <c r="J869" s="83">
        <v>3</v>
      </c>
      <c r="K869" s="112">
        <f>SUMIFS(VENTAS[Cantidad],VENTAS[Código del producto Vendido],INVENTARIO[[#This Row],[Code]])</f>
        <v>0</v>
      </c>
      <c r="L869" s="121">
        <f>INVENTARIO[[#This Row],[Entradas]]-INVENTARIO[[#This Row],[Salidas]]</f>
        <v>3</v>
      </c>
      <c r="M869" s="171">
        <f>INVENTARIO[[#This Row],[Precio Final]]*10%</f>
        <v>2</v>
      </c>
      <c r="N869" s="43"/>
      <c r="O869" s="43"/>
      <c r="P869" s="43">
        <v>6</v>
      </c>
      <c r="Q869" s="112"/>
      <c r="R869" s="43"/>
      <c r="S869" s="177">
        <v>5</v>
      </c>
      <c r="T869" s="168">
        <f>INVENTARIO[[#This Row],[Costo Unitario (USD)]]+INVENTARIO[[#This Row],[Costo Envío (USD)]]</f>
        <v>11</v>
      </c>
      <c r="U869" s="168">
        <f>INVENTARIO[[#This Row],[Costo total]]*1.5</f>
        <v>16.5</v>
      </c>
      <c r="V869" s="43">
        <v>20</v>
      </c>
      <c r="W869" s="43">
        <f>INVENTARIO[[#This Row],[Precio Final]]-INVENTARIO[[#This Row],[Costo total]]</f>
        <v>9</v>
      </c>
      <c r="X869" s="172">
        <f>INVENTARIO[[#This Row],[Ganancia Unitaria]]*INVENTARIO[[#This Row],[Salidas]]</f>
        <v>0</v>
      </c>
      <c r="Y869" s="43"/>
      <c r="Z869" s="43"/>
    </row>
    <row r="870" spans="1:26" ht="55" customHeight="1" x14ac:dyDescent="0.15">
      <c r="A870" s="42" t="s">
        <v>2277</v>
      </c>
      <c r="B870" s="173"/>
      <c r="C870" s="174" t="s">
        <v>12</v>
      </c>
      <c r="D870" s="78" t="s">
        <v>50</v>
      </c>
      <c r="E870" s="78" t="s">
        <v>2396</v>
      </c>
      <c r="F870" s="78" t="s">
        <v>695</v>
      </c>
      <c r="G870" s="78" t="s">
        <v>164</v>
      </c>
      <c r="H870" s="175">
        <f>INVENTARIO[[#This Row],[Precio Final]]</f>
        <v>25</v>
      </c>
      <c r="I870" s="78" t="e">
        <f t="shared" si="58"/>
        <v>#DIV/0!</v>
      </c>
      <c r="J870" s="78">
        <v>1</v>
      </c>
      <c r="K870" s="110">
        <f>SUMIFS(VENTAS[Cantidad],VENTAS[Código del producto Vendido],INVENTARIO[[#This Row],[Code]])</f>
        <v>1</v>
      </c>
      <c r="L870" s="120">
        <f>INVENTARIO[[#This Row],[Entradas]]-INVENTARIO[[#This Row],[Salidas]]</f>
        <v>0</v>
      </c>
      <c r="M870" s="175">
        <f>INVENTARIO[[#This Row],[Precio Final]]*10%</f>
        <v>2.5</v>
      </c>
      <c r="N870" s="42"/>
      <c r="O870" s="42"/>
      <c r="P870" s="42" t="e">
        <f>INVENTARIO[[#This Row],[Costo Unitario (MXN)]]/INVENTARIO[[#This Row],[USD -&gt; MXN]]</f>
        <v>#DIV/0!</v>
      </c>
      <c r="Q870" s="110"/>
      <c r="R870" s="42"/>
      <c r="S870" s="178"/>
      <c r="T870" s="42" t="e">
        <f>INVENTARIO[[#This Row],[Costo Unitario (USD)]]+INVENTARIO[[#This Row],[Costo Envío (USD)]]</f>
        <v>#DIV/0!</v>
      </c>
      <c r="U870" s="168" t="e">
        <f>INVENTARIO[[#This Row],[Costo total]]*1.5</f>
        <v>#DIV/0!</v>
      </c>
      <c r="V870" s="42">
        <v>25</v>
      </c>
      <c r="W870" s="43" t="e">
        <f>INVENTARIO[[#This Row],[Precio Final]]-INVENTARIO[[#This Row],[Costo total]]</f>
        <v>#DIV/0!</v>
      </c>
      <c r="X870" s="176" t="e">
        <f>INVENTARIO[[#This Row],[Ganancia Unitaria]]*INVENTARIO[[#This Row],[Salidas]]</f>
        <v>#DIV/0!</v>
      </c>
      <c r="Y870" s="42"/>
      <c r="Z870" s="20"/>
    </row>
    <row r="871" spans="1:26" ht="55" customHeight="1" x14ac:dyDescent="0.15">
      <c r="A871" s="43" t="s">
        <v>2278</v>
      </c>
      <c r="B871" s="169"/>
      <c r="C871" s="170" t="s">
        <v>12</v>
      </c>
      <c r="D871" s="83" t="s">
        <v>50</v>
      </c>
      <c r="E871" s="83" t="s">
        <v>2396</v>
      </c>
      <c r="F871" s="83" t="s">
        <v>697</v>
      </c>
      <c r="G871" s="83" t="s">
        <v>164</v>
      </c>
      <c r="H871" s="171">
        <f>INVENTARIO[[#This Row],[Precio Final]]</f>
        <v>25</v>
      </c>
      <c r="I871" s="83" t="e">
        <f t="shared" si="58"/>
        <v>#DIV/0!</v>
      </c>
      <c r="J871" s="83">
        <v>1</v>
      </c>
      <c r="K871" s="112">
        <f>SUMIFS(VENTAS[Cantidad],VENTAS[Código del producto Vendido],INVENTARIO[[#This Row],[Code]])</f>
        <v>0</v>
      </c>
      <c r="L871" s="121">
        <f>INVENTARIO[[#This Row],[Entradas]]-INVENTARIO[[#This Row],[Salidas]]</f>
        <v>1</v>
      </c>
      <c r="M871" s="171">
        <f>INVENTARIO[[#This Row],[Precio Final]]*10%</f>
        <v>2.5</v>
      </c>
      <c r="N871" s="43"/>
      <c r="O871" s="43"/>
      <c r="P871" s="43" t="e">
        <f>INVENTARIO[[#This Row],[Costo Unitario (MXN)]]/INVENTARIO[[#This Row],[USD -&gt; MXN]]</f>
        <v>#DIV/0!</v>
      </c>
      <c r="Q871" s="112"/>
      <c r="R871" s="43"/>
      <c r="S871" s="177">
        <v>1.5</v>
      </c>
      <c r="T871" s="168" t="e">
        <f>INVENTARIO[[#This Row],[Costo Unitario (USD)]]+INVENTARIO[[#This Row],[Costo Envío (USD)]]</f>
        <v>#DIV/0!</v>
      </c>
      <c r="U871" s="168" t="e">
        <f>INVENTARIO[[#This Row],[Costo total]]*1.5</f>
        <v>#DIV/0!</v>
      </c>
      <c r="V871" s="43">
        <v>25</v>
      </c>
      <c r="W871" s="43" t="e">
        <f>INVENTARIO[[#This Row],[Precio Final]]-INVENTARIO[[#This Row],[Costo total]]</f>
        <v>#DIV/0!</v>
      </c>
      <c r="X871" s="172" t="e">
        <f>INVENTARIO[[#This Row],[Ganancia Unitaria]]*INVENTARIO[[#This Row],[Salidas]]</f>
        <v>#DIV/0!</v>
      </c>
      <c r="Y871" s="43"/>
      <c r="Z871" s="43"/>
    </row>
    <row r="872" spans="1:26" ht="55" customHeight="1" x14ac:dyDescent="0.15">
      <c r="A872" s="42" t="s">
        <v>2279</v>
      </c>
      <c r="B872" s="173"/>
      <c r="C872" s="174" t="s">
        <v>12</v>
      </c>
      <c r="D872" s="78" t="s">
        <v>50</v>
      </c>
      <c r="E872" s="78" t="s">
        <v>2396</v>
      </c>
      <c r="F872" s="78" t="s">
        <v>698</v>
      </c>
      <c r="G872" s="78" t="s">
        <v>164</v>
      </c>
      <c r="H872" s="175">
        <f>INVENTARIO[[#This Row],[Precio Final]]</f>
        <v>25</v>
      </c>
      <c r="I872" s="78" t="e">
        <f t="shared" si="58"/>
        <v>#DIV/0!</v>
      </c>
      <c r="J872" s="78">
        <v>1</v>
      </c>
      <c r="K872" s="110">
        <f>SUMIFS(VENTAS[Cantidad],VENTAS[Código del producto Vendido],INVENTARIO[[#This Row],[Code]])</f>
        <v>0</v>
      </c>
      <c r="L872" s="120">
        <f>INVENTARIO[[#This Row],[Entradas]]-INVENTARIO[[#This Row],[Salidas]]</f>
        <v>1</v>
      </c>
      <c r="M872" s="175">
        <f>INVENTARIO[[#This Row],[Precio Final]]*10%</f>
        <v>2.5</v>
      </c>
      <c r="N872" s="42"/>
      <c r="O872" s="42"/>
      <c r="P872" s="42" t="e">
        <f>INVENTARIO[[#This Row],[Costo Unitario (MXN)]]/INVENTARIO[[#This Row],[USD -&gt; MXN]]</f>
        <v>#DIV/0!</v>
      </c>
      <c r="Q872" s="110"/>
      <c r="R872" s="42"/>
      <c r="S872" s="178">
        <v>1.5</v>
      </c>
      <c r="T872" s="42" t="e">
        <f>INVENTARIO[[#This Row],[Costo Unitario (USD)]]+INVENTARIO[[#This Row],[Costo Envío (USD)]]</f>
        <v>#DIV/0!</v>
      </c>
      <c r="U872" s="168" t="e">
        <f>INVENTARIO[[#This Row],[Costo total]]*1.5</f>
        <v>#DIV/0!</v>
      </c>
      <c r="V872" s="42">
        <v>25</v>
      </c>
      <c r="W872" s="43" t="e">
        <f>INVENTARIO[[#This Row],[Precio Final]]-INVENTARIO[[#This Row],[Costo total]]</f>
        <v>#DIV/0!</v>
      </c>
      <c r="X872" s="176" t="e">
        <f>INVENTARIO[[#This Row],[Ganancia Unitaria]]*INVENTARIO[[#This Row],[Salidas]]</f>
        <v>#DIV/0!</v>
      </c>
      <c r="Y872" s="42"/>
      <c r="Z872" s="20"/>
    </row>
    <row r="873" spans="1:26" ht="55" customHeight="1" x14ac:dyDescent="0.15">
      <c r="A873" s="43" t="s">
        <v>2280</v>
      </c>
      <c r="B873" s="169"/>
      <c r="C873" s="170" t="s">
        <v>12</v>
      </c>
      <c r="D873" s="83" t="s">
        <v>50</v>
      </c>
      <c r="E873" s="83" t="s">
        <v>2356</v>
      </c>
      <c r="F873" s="83" t="s">
        <v>2397</v>
      </c>
      <c r="G873" s="83" t="s">
        <v>164</v>
      </c>
      <c r="H873" s="171">
        <f>INVENTARIO[[#This Row],[Precio Final]]</f>
        <v>20</v>
      </c>
      <c r="I873" s="83" t="e">
        <f t="shared" si="58"/>
        <v>#DIV/0!</v>
      </c>
      <c r="J873" s="83">
        <v>2</v>
      </c>
      <c r="K873" s="112">
        <f>SUMIFS(VENTAS[Cantidad],VENTAS[Código del producto Vendido],INVENTARIO[[#This Row],[Code]])</f>
        <v>0</v>
      </c>
      <c r="L873" s="121">
        <f>INVENTARIO[[#This Row],[Entradas]]-INVENTARIO[[#This Row],[Salidas]]</f>
        <v>2</v>
      </c>
      <c r="M873" s="171">
        <f>INVENTARIO[[#This Row],[Precio Final]]*10%</f>
        <v>2</v>
      </c>
      <c r="N873" s="43"/>
      <c r="O873" s="43"/>
      <c r="P873" s="43" t="e">
        <f>INVENTARIO[[#This Row],[Costo Unitario (MXN)]]/INVENTARIO[[#This Row],[USD -&gt; MXN]]</f>
        <v>#DIV/0!</v>
      </c>
      <c r="Q873" s="112"/>
      <c r="R873" s="43"/>
      <c r="S873" s="177">
        <v>1.5</v>
      </c>
      <c r="T873" s="168" t="e">
        <f>INVENTARIO[[#This Row],[Costo Unitario (USD)]]+INVENTARIO[[#This Row],[Costo Envío (USD)]]</f>
        <v>#DIV/0!</v>
      </c>
      <c r="U873" s="168" t="e">
        <f>INVENTARIO[[#This Row],[Costo total]]*1.5</f>
        <v>#DIV/0!</v>
      </c>
      <c r="V873" s="43">
        <v>20</v>
      </c>
      <c r="W873" s="43" t="e">
        <f>INVENTARIO[[#This Row],[Precio Final]]-INVENTARIO[[#This Row],[Costo total]]</f>
        <v>#DIV/0!</v>
      </c>
      <c r="X873" s="172" t="e">
        <f>INVENTARIO[[#This Row],[Ganancia Unitaria]]*INVENTARIO[[#This Row],[Salidas]]</f>
        <v>#DIV/0!</v>
      </c>
      <c r="Y873" s="43"/>
      <c r="Z873" s="43"/>
    </row>
    <row r="874" spans="1:26" ht="55" customHeight="1" x14ac:dyDescent="0.15">
      <c r="A874" s="42" t="s">
        <v>2281</v>
      </c>
      <c r="B874" s="173"/>
      <c r="C874" s="174" t="s">
        <v>12</v>
      </c>
      <c r="D874" s="78" t="s">
        <v>50</v>
      </c>
      <c r="E874" s="78" t="s">
        <v>2356</v>
      </c>
      <c r="F874" s="78" t="s">
        <v>2395</v>
      </c>
      <c r="G874" s="78" t="s">
        <v>164</v>
      </c>
      <c r="H874" s="175">
        <f>INVENTARIO[[#This Row],[Precio Final]]</f>
        <v>20</v>
      </c>
      <c r="I874" s="78" t="e">
        <f t="shared" si="58"/>
        <v>#DIV/0!</v>
      </c>
      <c r="J874" s="78">
        <v>2</v>
      </c>
      <c r="K874" s="110">
        <f>SUMIFS(VENTAS[Cantidad],VENTAS[Código del producto Vendido],INVENTARIO[[#This Row],[Code]])</f>
        <v>0</v>
      </c>
      <c r="L874" s="120">
        <f>INVENTARIO[[#This Row],[Entradas]]-INVENTARIO[[#This Row],[Salidas]]</f>
        <v>2</v>
      </c>
      <c r="M874" s="175">
        <f>INVENTARIO[[#This Row],[Precio Final]]*10%</f>
        <v>2</v>
      </c>
      <c r="N874" s="42"/>
      <c r="O874" s="42"/>
      <c r="P874" s="42" t="e">
        <f>INVENTARIO[[#This Row],[Costo Unitario (MXN)]]/INVENTARIO[[#This Row],[USD -&gt; MXN]]</f>
        <v>#DIV/0!</v>
      </c>
      <c r="Q874" s="110"/>
      <c r="R874" s="42"/>
      <c r="S874" s="178">
        <v>1.5</v>
      </c>
      <c r="T874" s="42" t="e">
        <f>INVENTARIO[[#This Row],[Costo Unitario (USD)]]+INVENTARIO[[#This Row],[Costo Envío (USD)]]</f>
        <v>#DIV/0!</v>
      </c>
      <c r="U874" s="168" t="e">
        <f>INVENTARIO[[#This Row],[Costo total]]*1.5</f>
        <v>#DIV/0!</v>
      </c>
      <c r="V874" s="42">
        <v>20</v>
      </c>
      <c r="W874" s="42" t="e">
        <f>INVENTARIO[[#This Row],[Precio Final]]-INVENTARIO[[#This Row],[Costo total]]</f>
        <v>#DIV/0!</v>
      </c>
      <c r="X874" s="176" t="e">
        <f>INVENTARIO[[#This Row],[Ganancia Unitaria]]*INVENTARIO[[#This Row],[Salidas]]</f>
        <v>#DIV/0!</v>
      </c>
      <c r="Y874" s="42"/>
      <c r="Z874" s="20"/>
    </row>
    <row r="875" spans="1:26" ht="55" customHeight="1" x14ac:dyDescent="0.15">
      <c r="A875" s="43" t="s">
        <v>2282</v>
      </c>
      <c r="B875" s="169"/>
      <c r="C875" s="170" t="s">
        <v>12</v>
      </c>
      <c r="D875" s="83" t="s">
        <v>50</v>
      </c>
      <c r="E875" s="83" t="s">
        <v>2357</v>
      </c>
      <c r="F875" s="83" t="s">
        <v>695</v>
      </c>
      <c r="G875" s="83" t="s">
        <v>164</v>
      </c>
      <c r="H875" s="171">
        <f>INVENTARIO[[#This Row],[Precio Final]]</f>
        <v>20</v>
      </c>
      <c r="I875" s="83" t="e">
        <f t="shared" si="58"/>
        <v>#DIV/0!</v>
      </c>
      <c r="J875" s="83">
        <v>2</v>
      </c>
      <c r="K875" s="112">
        <f>SUMIFS(VENTAS[Cantidad],VENTAS[Código del producto Vendido],INVENTARIO[[#This Row],[Code]])</f>
        <v>0</v>
      </c>
      <c r="L875" s="121">
        <f>INVENTARIO[[#This Row],[Entradas]]-INVENTARIO[[#This Row],[Salidas]]</f>
        <v>2</v>
      </c>
      <c r="M875" s="171">
        <f>INVENTARIO[[#This Row],[Precio Final]]*10%</f>
        <v>2</v>
      </c>
      <c r="N875" s="43"/>
      <c r="O875" s="43"/>
      <c r="P875" s="43" t="e">
        <f>INVENTARIO[[#This Row],[Costo Unitario (MXN)]]/INVENTARIO[[#This Row],[USD -&gt; MXN]]</f>
        <v>#DIV/0!</v>
      </c>
      <c r="Q875" s="112"/>
      <c r="R875" s="43"/>
      <c r="S875" s="177">
        <v>1.5</v>
      </c>
      <c r="T875" s="168" t="e">
        <f>INVENTARIO[[#This Row],[Costo Unitario (USD)]]+INVENTARIO[[#This Row],[Costo Envío (USD)]]</f>
        <v>#DIV/0!</v>
      </c>
      <c r="U875" s="168" t="e">
        <f>INVENTARIO[[#This Row],[Costo total]]*1.5</f>
        <v>#DIV/0!</v>
      </c>
      <c r="V875" s="43">
        <v>20</v>
      </c>
      <c r="W875" s="43" t="e">
        <f>INVENTARIO[[#This Row],[Precio Final]]-INVENTARIO[[#This Row],[Costo total]]</f>
        <v>#DIV/0!</v>
      </c>
      <c r="X875" s="172" t="e">
        <f>INVENTARIO[[#This Row],[Ganancia Unitaria]]*INVENTARIO[[#This Row],[Salidas]]</f>
        <v>#DIV/0!</v>
      </c>
      <c r="Y875" s="43"/>
      <c r="Z875" s="43"/>
    </row>
    <row r="876" spans="1:26" ht="55" customHeight="1" x14ac:dyDescent="0.15">
      <c r="A876" s="42" t="s">
        <v>2283</v>
      </c>
      <c r="B876" s="173"/>
      <c r="C876" s="174" t="s">
        <v>12</v>
      </c>
      <c r="D876" s="78" t="s">
        <v>50</v>
      </c>
      <c r="E876" s="78" t="s">
        <v>2358</v>
      </c>
      <c r="F876" s="78" t="s">
        <v>695</v>
      </c>
      <c r="G876" s="78" t="s">
        <v>164</v>
      </c>
      <c r="H876" s="175">
        <f>INVENTARIO[[#This Row],[Precio Final]]</f>
        <v>0</v>
      </c>
      <c r="I876" s="78" t="e">
        <f t="shared" si="58"/>
        <v>#DIV/0!</v>
      </c>
      <c r="J876" s="78"/>
      <c r="K876" s="110">
        <f>SUMIFS(VENTAS[Cantidad],VENTAS[Código del producto Vendido],INVENTARIO[[#This Row],[Code]])</f>
        <v>0</v>
      </c>
      <c r="L876" s="120">
        <f>INVENTARIO[[#This Row],[Entradas]]-INVENTARIO[[#This Row],[Salidas]]</f>
        <v>0</v>
      </c>
      <c r="M876" s="175">
        <f>INVENTARIO[[#This Row],[Precio Final]]*10%</f>
        <v>0</v>
      </c>
      <c r="N876" s="42"/>
      <c r="O876" s="42"/>
      <c r="P876" s="42" t="e">
        <f>INVENTARIO[[#This Row],[Costo Unitario (MXN)]]/INVENTARIO[[#This Row],[USD -&gt; MXN]]</f>
        <v>#DIV/0!</v>
      </c>
      <c r="Q876" s="110"/>
      <c r="R876" s="42"/>
      <c r="S876" s="178"/>
      <c r="T876" s="42" t="e">
        <f>INVENTARIO[[#This Row],[Costo Unitario (USD)]]+INVENTARIO[[#This Row],[Costo Envío (USD)]]</f>
        <v>#DIV/0!</v>
      </c>
      <c r="U876" s="168" t="e">
        <f>INVENTARIO[[#This Row],[Costo total]]*1.5</f>
        <v>#DIV/0!</v>
      </c>
      <c r="V876" s="42"/>
      <c r="W876" s="42" t="e">
        <f>INVENTARIO[[#This Row],[Precio Final]]-INVENTARIO[[#This Row],[Costo total]]</f>
        <v>#DIV/0!</v>
      </c>
      <c r="X876" s="176" t="e">
        <f>INVENTARIO[[#This Row],[Ganancia Unitaria]]*INVENTARIO[[#This Row],[Salidas]]</f>
        <v>#DIV/0!</v>
      </c>
      <c r="Y876" s="42"/>
      <c r="Z876" s="20"/>
    </row>
    <row r="877" spans="1:26" ht="55" customHeight="1" x14ac:dyDescent="0.15">
      <c r="A877" s="43" t="s">
        <v>2284</v>
      </c>
      <c r="B877" s="169"/>
      <c r="C877" s="170" t="s">
        <v>12</v>
      </c>
      <c r="D877" s="83" t="s">
        <v>50</v>
      </c>
      <c r="E877" s="83" t="s">
        <v>2358</v>
      </c>
      <c r="F877" s="83" t="s">
        <v>697</v>
      </c>
      <c r="G877" s="83" t="s">
        <v>164</v>
      </c>
      <c r="H877" s="171">
        <f>INVENTARIO[[#This Row],[Precio Final]]</f>
        <v>0</v>
      </c>
      <c r="I877" s="83" t="e">
        <f t="shared" si="58"/>
        <v>#DIV/0!</v>
      </c>
      <c r="J877" s="83"/>
      <c r="K877" s="112">
        <f>SUMIFS(VENTAS[Cantidad],VENTAS[Código del producto Vendido],INVENTARIO[[#This Row],[Code]])</f>
        <v>0</v>
      </c>
      <c r="L877" s="121">
        <f>INVENTARIO[[#This Row],[Entradas]]-INVENTARIO[[#This Row],[Salidas]]</f>
        <v>0</v>
      </c>
      <c r="M877" s="171">
        <f>INVENTARIO[[#This Row],[Precio Final]]*10%</f>
        <v>0</v>
      </c>
      <c r="N877" s="43"/>
      <c r="O877" s="43"/>
      <c r="P877" s="43" t="e">
        <f>INVENTARIO[[#This Row],[Costo Unitario (MXN)]]/INVENTARIO[[#This Row],[USD -&gt; MXN]]</f>
        <v>#DIV/0!</v>
      </c>
      <c r="Q877" s="112"/>
      <c r="R877" s="43"/>
      <c r="S877" s="177"/>
      <c r="T877" s="168" t="e">
        <f>INVENTARIO[[#This Row],[Costo Unitario (USD)]]+INVENTARIO[[#This Row],[Costo Envío (USD)]]</f>
        <v>#DIV/0!</v>
      </c>
      <c r="U877" s="168" t="e">
        <f>INVENTARIO[[#This Row],[Costo total]]*1.5</f>
        <v>#DIV/0!</v>
      </c>
      <c r="V877" s="43"/>
      <c r="W877" s="43" t="e">
        <f>INVENTARIO[[#This Row],[Precio Final]]-INVENTARIO[[#This Row],[Costo total]]</f>
        <v>#DIV/0!</v>
      </c>
      <c r="X877" s="172" t="e">
        <f>INVENTARIO[[#This Row],[Ganancia Unitaria]]*INVENTARIO[[#This Row],[Salidas]]</f>
        <v>#DIV/0!</v>
      </c>
      <c r="Y877" s="43"/>
      <c r="Z877" s="43"/>
    </row>
    <row r="878" spans="1:26" ht="55" customHeight="1" x14ac:dyDescent="0.15">
      <c r="A878" s="42" t="s">
        <v>2285</v>
      </c>
      <c r="B878" s="173"/>
      <c r="C878" s="174" t="s">
        <v>12</v>
      </c>
      <c r="D878" s="78" t="s">
        <v>50</v>
      </c>
      <c r="E878" s="78" t="s">
        <v>2353</v>
      </c>
      <c r="F878" s="78" t="s">
        <v>697</v>
      </c>
      <c r="G878" s="78" t="s">
        <v>426</v>
      </c>
      <c r="H878" s="175">
        <f>INVENTARIO[[#This Row],[Precio Final]]</f>
        <v>20</v>
      </c>
      <c r="I878" s="78" t="e">
        <f t="shared" si="58"/>
        <v>#DIV/0!</v>
      </c>
      <c r="J878" s="78">
        <v>1</v>
      </c>
      <c r="K878" s="110">
        <f>SUMIFS(VENTAS[Cantidad],VENTAS[Código del producto Vendido],INVENTARIO[[#This Row],[Code]])</f>
        <v>0</v>
      </c>
      <c r="L878" s="120">
        <f>INVENTARIO[[#This Row],[Entradas]]-INVENTARIO[[#This Row],[Salidas]]</f>
        <v>1</v>
      </c>
      <c r="M878" s="175">
        <f>INVENTARIO[[#This Row],[Precio Final]]*10%</f>
        <v>2</v>
      </c>
      <c r="N878" s="42"/>
      <c r="O878" s="42"/>
      <c r="P878" s="42" t="e">
        <f>INVENTARIO[[#This Row],[Costo Unitario (MXN)]]/INVENTARIO[[#This Row],[USD -&gt; MXN]]</f>
        <v>#DIV/0!</v>
      </c>
      <c r="Q878" s="110"/>
      <c r="R878" s="42"/>
      <c r="S878" s="178">
        <v>3</v>
      </c>
      <c r="T878" s="42" t="e">
        <f>INVENTARIO[[#This Row],[Costo Unitario (USD)]]+INVENTARIO[[#This Row],[Costo Envío (USD)]]</f>
        <v>#DIV/0!</v>
      </c>
      <c r="U878" s="168" t="e">
        <f>INVENTARIO[[#This Row],[Costo total]]*1.5</f>
        <v>#DIV/0!</v>
      </c>
      <c r="V878" s="42">
        <v>20</v>
      </c>
      <c r="W878" s="42" t="e">
        <f>INVENTARIO[[#This Row],[Precio Final]]-INVENTARIO[[#This Row],[Costo total]]</f>
        <v>#DIV/0!</v>
      </c>
      <c r="X878" s="176" t="e">
        <f>INVENTARIO[[#This Row],[Ganancia Unitaria]]*INVENTARIO[[#This Row],[Salidas]]</f>
        <v>#DIV/0!</v>
      </c>
      <c r="Y878" s="42"/>
      <c r="Z878" s="20"/>
    </row>
    <row r="879" spans="1:26" ht="55" customHeight="1" x14ac:dyDescent="0.15">
      <c r="A879" s="43" t="s">
        <v>2286</v>
      </c>
      <c r="B879" s="169"/>
      <c r="C879" s="170" t="s">
        <v>12</v>
      </c>
      <c r="D879" s="83" t="s">
        <v>50</v>
      </c>
      <c r="E879" s="83" t="s">
        <v>2359</v>
      </c>
      <c r="F879" s="83" t="s">
        <v>692</v>
      </c>
      <c r="G879" s="83" t="s">
        <v>426</v>
      </c>
      <c r="H879" s="171">
        <f>INVENTARIO[[#This Row],[Precio Final]]</f>
        <v>28</v>
      </c>
      <c r="I879" s="83" t="e">
        <f t="shared" si="58"/>
        <v>#DIV/0!</v>
      </c>
      <c r="J879" s="83">
        <v>1</v>
      </c>
      <c r="K879" s="112">
        <f>SUMIFS(VENTAS[Cantidad],VENTAS[Código del producto Vendido],INVENTARIO[[#This Row],[Code]])</f>
        <v>0</v>
      </c>
      <c r="L879" s="121">
        <f>INVENTARIO[[#This Row],[Entradas]]-INVENTARIO[[#This Row],[Salidas]]</f>
        <v>1</v>
      </c>
      <c r="M879" s="171">
        <f>INVENTARIO[[#This Row],[Precio Final]]*10%</f>
        <v>2.8000000000000003</v>
      </c>
      <c r="N879" s="43"/>
      <c r="O879" s="43"/>
      <c r="P879" s="43" t="e">
        <f>INVENTARIO[[#This Row],[Costo Unitario (MXN)]]/INVENTARIO[[#This Row],[USD -&gt; MXN]]</f>
        <v>#DIV/0!</v>
      </c>
      <c r="Q879" s="112"/>
      <c r="R879" s="43"/>
      <c r="S879" s="177">
        <v>3</v>
      </c>
      <c r="T879" s="168" t="e">
        <f>INVENTARIO[[#This Row],[Costo Unitario (USD)]]+INVENTARIO[[#This Row],[Costo Envío (USD)]]</f>
        <v>#DIV/0!</v>
      </c>
      <c r="U879" s="168" t="e">
        <f>INVENTARIO[[#This Row],[Costo total]]*1.5</f>
        <v>#DIV/0!</v>
      </c>
      <c r="V879" s="43">
        <v>28</v>
      </c>
      <c r="W879" s="43" t="e">
        <f>INVENTARIO[[#This Row],[Precio Final]]-INVENTARIO[[#This Row],[Costo total]]</f>
        <v>#DIV/0!</v>
      </c>
      <c r="X879" s="172" t="e">
        <f>INVENTARIO[[#This Row],[Ganancia Unitaria]]*INVENTARIO[[#This Row],[Salidas]]</f>
        <v>#DIV/0!</v>
      </c>
      <c r="Y879" s="43"/>
      <c r="Z879" s="43"/>
    </row>
    <row r="880" spans="1:26" ht="55" customHeight="1" x14ac:dyDescent="0.15">
      <c r="A880" s="42" t="s">
        <v>2287</v>
      </c>
      <c r="B880" s="173"/>
      <c r="C880" s="174" t="s">
        <v>12</v>
      </c>
      <c r="D880" s="78" t="s">
        <v>50</v>
      </c>
      <c r="E880" s="78" t="s">
        <v>2360</v>
      </c>
      <c r="F880" s="78" t="s">
        <v>1208</v>
      </c>
      <c r="G880" s="78" t="s">
        <v>426</v>
      </c>
      <c r="H880" s="175">
        <f>INVENTARIO[[#This Row],[Precio Final]]</f>
        <v>20</v>
      </c>
      <c r="I880" s="78" t="e">
        <f t="shared" si="58"/>
        <v>#DIV/0!</v>
      </c>
      <c r="J880" s="78">
        <v>1</v>
      </c>
      <c r="K880" s="110">
        <f>SUMIFS(VENTAS[Cantidad],VENTAS[Código del producto Vendido],INVENTARIO[[#This Row],[Code]])</f>
        <v>0</v>
      </c>
      <c r="L880" s="120">
        <f>INVENTARIO[[#This Row],[Entradas]]-INVENTARIO[[#This Row],[Salidas]]</f>
        <v>1</v>
      </c>
      <c r="M880" s="175">
        <f>INVENTARIO[[#This Row],[Precio Final]]*10%</f>
        <v>2</v>
      </c>
      <c r="N880" s="42"/>
      <c r="O880" s="42"/>
      <c r="P880" s="42" t="e">
        <f>INVENTARIO[[#This Row],[Costo Unitario (MXN)]]/INVENTARIO[[#This Row],[USD -&gt; MXN]]</f>
        <v>#DIV/0!</v>
      </c>
      <c r="Q880" s="110"/>
      <c r="R880" s="42"/>
      <c r="S880" s="178">
        <v>3</v>
      </c>
      <c r="T880" s="42" t="e">
        <f>INVENTARIO[[#This Row],[Costo Unitario (USD)]]+INVENTARIO[[#This Row],[Costo Envío (USD)]]</f>
        <v>#DIV/0!</v>
      </c>
      <c r="U880" s="168" t="e">
        <f>INVENTARIO[[#This Row],[Costo total]]*1.5</f>
        <v>#DIV/0!</v>
      </c>
      <c r="V880" s="42">
        <v>20</v>
      </c>
      <c r="W880" s="42" t="e">
        <f>INVENTARIO[[#This Row],[Precio Final]]-INVENTARIO[[#This Row],[Costo total]]</f>
        <v>#DIV/0!</v>
      </c>
      <c r="X880" s="176" t="e">
        <f>INVENTARIO[[#This Row],[Ganancia Unitaria]]*INVENTARIO[[#This Row],[Salidas]]</f>
        <v>#DIV/0!</v>
      </c>
      <c r="Y880" s="42"/>
      <c r="Z880" s="20"/>
    </row>
    <row r="881" spans="1:26" ht="55" customHeight="1" x14ac:dyDescent="0.15">
      <c r="A881" s="43" t="s">
        <v>2288</v>
      </c>
      <c r="B881" s="169"/>
      <c r="C881" s="170" t="s">
        <v>12</v>
      </c>
      <c r="D881" s="83" t="s">
        <v>50</v>
      </c>
      <c r="E881" s="83" t="s">
        <v>2363</v>
      </c>
      <c r="F881" s="83" t="s">
        <v>1208</v>
      </c>
      <c r="G881" s="83" t="s">
        <v>426</v>
      </c>
      <c r="H881" s="171">
        <f>INVENTARIO[[#This Row],[Precio Final]]</f>
        <v>20</v>
      </c>
      <c r="I881" s="83" t="e">
        <f t="shared" si="58"/>
        <v>#DIV/0!</v>
      </c>
      <c r="J881" s="83">
        <v>1</v>
      </c>
      <c r="K881" s="112">
        <f>SUMIFS(VENTAS[Cantidad],VENTAS[Código del producto Vendido],INVENTARIO[[#This Row],[Code]])</f>
        <v>0</v>
      </c>
      <c r="L881" s="121">
        <f>INVENTARIO[[#This Row],[Entradas]]-INVENTARIO[[#This Row],[Salidas]]</f>
        <v>1</v>
      </c>
      <c r="M881" s="171">
        <f>INVENTARIO[[#This Row],[Precio Final]]*10%</f>
        <v>2</v>
      </c>
      <c r="N881" s="43"/>
      <c r="O881" s="43"/>
      <c r="P881" s="43" t="e">
        <f>INVENTARIO[[#This Row],[Costo Unitario (MXN)]]/INVENTARIO[[#This Row],[USD -&gt; MXN]]</f>
        <v>#DIV/0!</v>
      </c>
      <c r="Q881" s="112"/>
      <c r="R881" s="43"/>
      <c r="S881" s="177">
        <v>3</v>
      </c>
      <c r="T881" s="168" t="e">
        <f>INVENTARIO[[#This Row],[Costo Unitario (USD)]]+INVENTARIO[[#This Row],[Costo Envío (USD)]]</f>
        <v>#DIV/0!</v>
      </c>
      <c r="U881" s="168" t="e">
        <f>INVENTARIO[[#This Row],[Costo total]]*1.5</f>
        <v>#DIV/0!</v>
      </c>
      <c r="V881" s="43">
        <v>20</v>
      </c>
      <c r="W881" s="43" t="e">
        <f>INVENTARIO[[#This Row],[Precio Final]]-INVENTARIO[[#This Row],[Costo total]]</f>
        <v>#DIV/0!</v>
      </c>
      <c r="X881" s="172" t="e">
        <f>INVENTARIO[[#This Row],[Ganancia Unitaria]]*INVENTARIO[[#This Row],[Salidas]]</f>
        <v>#DIV/0!</v>
      </c>
      <c r="Y881" s="43"/>
      <c r="Z881" s="43"/>
    </row>
    <row r="882" spans="1:26" ht="55" customHeight="1" x14ac:dyDescent="0.15">
      <c r="A882" s="42" t="s">
        <v>2361</v>
      </c>
      <c r="B882" s="173"/>
      <c r="C882" s="174" t="s">
        <v>12</v>
      </c>
      <c r="D882" s="78" t="s">
        <v>50</v>
      </c>
      <c r="E882" s="78" t="s">
        <v>2364</v>
      </c>
      <c r="F882" s="78" t="s">
        <v>697</v>
      </c>
      <c r="G882" s="78" t="s">
        <v>1947</v>
      </c>
      <c r="H882" s="175">
        <f>INVENTARIO[[#This Row],[Precio Final]]</f>
        <v>19</v>
      </c>
      <c r="I882" s="78" t="e">
        <f t="shared" si="58"/>
        <v>#DIV/0!</v>
      </c>
      <c r="J882" s="78">
        <v>1</v>
      </c>
      <c r="K882" s="110">
        <f>SUMIFS(VENTAS[Cantidad],VENTAS[Código del producto Vendido],INVENTARIO[[#This Row],[Code]])</f>
        <v>0</v>
      </c>
      <c r="L882" s="120">
        <f>INVENTARIO[[#This Row],[Entradas]]-INVENTARIO[[#This Row],[Salidas]]</f>
        <v>1</v>
      </c>
      <c r="M882" s="175">
        <f>INVENTARIO[[#This Row],[Precio Final]]*10%</f>
        <v>1.9000000000000001</v>
      </c>
      <c r="N882" s="42"/>
      <c r="O882" s="42"/>
      <c r="P882" s="42" t="e">
        <f>INVENTARIO[[#This Row],[Costo Unitario (MXN)]]/INVENTARIO[[#This Row],[USD -&gt; MXN]]</f>
        <v>#DIV/0!</v>
      </c>
      <c r="Q882" s="110"/>
      <c r="R882" s="42"/>
      <c r="S882" s="178">
        <v>3</v>
      </c>
      <c r="T882" s="42" t="e">
        <f>INVENTARIO[[#This Row],[Costo Unitario (USD)]]+INVENTARIO[[#This Row],[Costo Envío (USD)]]</f>
        <v>#DIV/0!</v>
      </c>
      <c r="U882" s="168" t="e">
        <f>INVENTARIO[[#This Row],[Costo total]]*1.5</f>
        <v>#DIV/0!</v>
      </c>
      <c r="V882" s="42">
        <v>19</v>
      </c>
      <c r="W882" s="42" t="e">
        <f>INVENTARIO[[#This Row],[Precio Final]]-INVENTARIO[[#This Row],[Costo total]]</f>
        <v>#DIV/0!</v>
      </c>
      <c r="X882" s="176" t="e">
        <f>INVENTARIO[[#This Row],[Ganancia Unitaria]]*INVENTARIO[[#This Row],[Salidas]]</f>
        <v>#DIV/0!</v>
      </c>
      <c r="Y882" s="42"/>
      <c r="Z882" s="20"/>
    </row>
    <row r="883" spans="1:26" ht="55" customHeight="1" x14ac:dyDescent="0.15">
      <c r="A883" s="43" t="s">
        <v>2362</v>
      </c>
      <c r="B883" s="169"/>
      <c r="C883" s="170" t="s">
        <v>12</v>
      </c>
      <c r="D883" s="83" t="s">
        <v>50</v>
      </c>
      <c r="E883" s="83" t="s">
        <v>2365</v>
      </c>
      <c r="F883" s="83" t="s">
        <v>697</v>
      </c>
      <c r="G883" s="83" t="s">
        <v>164</v>
      </c>
      <c r="H883" s="171">
        <f>INVENTARIO[[#This Row],[Precio Final]]</f>
        <v>16</v>
      </c>
      <c r="I883" s="83" t="e">
        <f t="shared" si="58"/>
        <v>#DIV/0!</v>
      </c>
      <c r="J883" s="83">
        <v>1</v>
      </c>
      <c r="K883" s="112">
        <f>SUMIFS(VENTAS[Cantidad],VENTAS[Código del producto Vendido],INVENTARIO[[#This Row],[Code]])</f>
        <v>0</v>
      </c>
      <c r="L883" s="121">
        <f>INVENTARIO[[#This Row],[Entradas]]-INVENTARIO[[#This Row],[Salidas]]</f>
        <v>1</v>
      </c>
      <c r="M883" s="171">
        <f>INVENTARIO[[#This Row],[Precio Final]]*10%</f>
        <v>1.6</v>
      </c>
      <c r="N883" s="43"/>
      <c r="O883" s="43"/>
      <c r="P883" s="43" t="e">
        <f>INVENTARIO[[#This Row],[Costo Unitario (MXN)]]/INVENTARIO[[#This Row],[USD -&gt; MXN]]</f>
        <v>#DIV/0!</v>
      </c>
      <c r="Q883" s="112"/>
      <c r="R883" s="43"/>
      <c r="S883" s="177">
        <v>5</v>
      </c>
      <c r="T883" s="168" t="e">
        <f>INVENTARIO[[#This Row],[Costo Unitario (USD)]]+INVENTARIO[[#This Row],[Costo Envío (USD)]]</f>
        <v>#DIV/0!</v>
      </c>
      <c r="U883" s="168" t="e">
        <f>INVENTARIO[[#This Row],[Costo total]]*1.5</f>
        <v>#DIV/0!</v>
      </c>
      <c r="V883" s="43">
        <v>16</v>
      </c>
      <c r="W883" s="43" t="e">
        <f>INVENTARIO[[#This Row],[Precio Final]]-INVENTARIO[[#This Row],[Costo total]]</f>
        <v>#DIV/0!</v>
      </c>
      <c r="X883" s="172" t="e">
        <f>INVENTARIO[[#This Row],[Ganancia Unitaria]]*INVENTARIO[[#This Row],[Salidas]]</f>
        <v>#DIV/0!</v>
      </c>
      <c r="Y883" s="43"/>
      <c r="Z883" s="43"/>
    </row>
    <row r="884" spans="1:26" ht="55" customHeight="1" x14ac:dyDescent="0.15">
      <c r="A884" s="42" t="s">
        <v>2423</v>
      </c>
      <c r="B884" s="173"/>
      <c r="C884" s="174" t="s">
        <v>12</v>
      </c>
      <c r="D884" s="78" t="s">
        <v>215</v>
      </c>
      <c r="E884" s="78" t="s">
        <v>2592</v>
      </c>
      <c r="F884" s="78" t="s">
        <v>2398</v>
      </c>
      <c r="G884" s="78" t="s">
        <v>164</v>
      </c>
      <c r="H884" s="175">
        <f>INVENTARIO[[#This Row],[Precio Final]]</f>
        <v>40</v>
      </c>
      <c r="I884" s="78">
        <v>0</v>
      </c>
      <c r="J884" s="78">
        <v>1</v>
      </c>
      <c r="K884" s="110">
        <f>SUMIFS(VENTAS[Cantidad],VENTAS[Código del producto Vendido],INVENTARIO[[#This Row],[Code]])</f>
        <v>0</v>
      </c>
      <c r="L884" s="120">
        <f>INVENTARIO[[#This Row],[Entradas]]-INVENTARIO[[#This Row],[Salidas]]</f>
        <v>1</v>
      </c>
      <c r="M884" s="175">
        <f>INVENTARIO[[#This Row],[Precio Final]]*10%</f>
        <v>4</v>
      </c>
      <c r="N884" s="42">
        <v>0</v>
      </c>
      <c r="O884" s="42">
        <v>0</v>
      </c>
      <c r="P884" s="42">
        <v>26</v>
      </c>
      <c r="Q884" s="110"/>
      <c r="R884" s="42"/>
      <c r="S884" s="178">
        <v>1.5</v>
      </c>
      <c r="T884" s="42">
        <f>INVENTARIO[[#This Row],[Costo Unitario (USD)]]+INVENTARIO[[#This Row],[Costo Envío (USD)]]</f>
        <v>27.5</v>
      </c>
      <c r="U884" s="168">
        <f>INVENTARIO[[#This Row],[Costo total]]*1.5</f>
        <v>41.25</v>
      </c>
      <c r="V884" s="42">
        <v>40</v>
      </c>
      <c r="W884" s="42">
        <f>INVENTARIO[[#This Row],[Precio Final]]-INVENTARIO[[#This Row],[Costo total]]</f>
        <v>12.5</v>
      </c>
      <c r="X884" s="176">
        <f>INVENTARIO[[#This Row],[Ganancia Unitaria]]*INVENTARIO[[#This Row],[Salidas]]</f>
        <v>0</v>
      </c>
      <c r="Y884" s="42" t="s">
        <v>2113</v>
      </c>
      <c r="Z884" s="20"/>
    </row>
    <row r="885" spans="1:26" ht="55" customHeight="1" x14ac:dyDescent="0.15">
      <c r="A885" s="42" t="s">
        <v>2661</v>
      </c>
      <c r="B885" s="181"/>
      <c r="C885" s="22" t="s">
        <v>12</v>
      </c>
      <c r="D885" s="182" t="s">
        <v>2690</v>
      </c>
      <c r="E885" s="179" t="s">
        <v>2667</v>
      </c>
      <c r="F885" s="180" t="s">
        <v>2409</v>
      </c>
      <c r="G885" s="183" t="s">
        <v>164</v>
      </c>
      <c r="H885" s="175">
        <f>INVENTARIO[[#This Row],[Precio Final]]</f>
        <v>25</v>
      </c>
      <c r="I885" s="184">
        <f t="shared" ref="I885:I896" si="59">U885</f>
        <v>26.911764705882355</v>
      </c>
      <c r="J885" s="120">
        <v>2</v>
      </c>
      <c r="K885" s="110">
        <f>SUMIFS(VENTAS[Cantidad],VENTAS[Código del producto Vendido],INVENTARIO[[#This Row],[Code]])</f>
        <v>0</v>
      </c>
      <c r="L885" s="110">
        <f>INVENTARIO[[#This Row],[Entradas]]-INVENTARIO[[#This Row],[Salidas]]</f>
        <v>2</v>
      </c>
      <c r="M885" s="42">
        <f>INVENTARIO[[#This Row],[Pricing 1]]*10%</f>
        <v>2.6911764705882355</v>
      </c>
      <c r="N885" s="42">
        <v>237</v>
      </c>
      <c r="O885" s="42">
        <v>17</v>
      </c>
      <c r="P885" s="42">
        <f t="shared" ref="P885:P896" si="60">N885/O885</f>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0</v>
      </c>
      <c r="Y885" s="42" t="s">
        <v>2664</v>
      </c>
      <c r="Z885" s="20">
        <f>INVENTARIO[[#This Row],[Costo Envío (USD)]]*INVENTARIO[[#This Row],[Entradas]]</f>
        <v>8</v>
      </c>
    </row>
    <row r="886" spans="1:26" ht="55" customHeight="1" x14ac:dyDescent="0.15">
      <c r="A886" s="42" t="s">
        <v>2660</v>
      </c>
      <c r="B886" s="181"/>
      <c r="C886" s="22" t="s">
        <v>12</v>
      </c>
      <c r="D886" s="182" t="s">
        <v>2690</v>
      </c>
      <c r="E886" s="179" t="s">
        <v>2667</v>
      </c>
      <c r="F886" s="180" t="s">
        <v>2410</v>
      </c>
      <c r="G886" s="183" t="s">
        <v>164</v>
      </c>
      <c r="H886" s="175">
        <f>INVENTARIO[[#This Row],[Precio Final]]</f>
        <v>25</v>
      </c>
      <c r="I886" s="184">
        <f t="shared" si="59"/>
        <v>26.911764705882355</v>
      </c>
      <c r="J886" s="120">
        <v>2</v>
      </c>
      <c r="K886" s="110">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2617</v>
      </c>
      <c r="Z886" s="20">
        <f>INVENTARIO[[#This Row],[Costo Envío (USD)]]*INVENTARIO[[#This Row],[Entradas]]</f>
        <v>8</v>
      </c>
    </row>
    <row r="887" spans="1:26" ht="55" customHeight="1" x14ac:dyDescent="0.15">
      <c r="A887" s="42" t="s">
        <v>2659</v>
      </c>
      <c r="B887" s="181"/>
      <c r="C887" s="22" t="s">
        <v>12</v>
      </c>
      <c r="D887" s="182" t="s">
        <v>2690</v>
      </c>
      <c r="E887" s="179" t="s">
        <v>2668</v>
      </c>
      <c r="F887" s="180" t="s">
        <v>2376</v>
      </c>
      <c r="G887" s="183" t="s">
        <v>164</v>
      </c>
      <c r="H887" s="175">
        <f>INVENTARIO[[#This Row],[Precio Final]]</f>
        <v>25</v>
      </c>
      <c r="I887" s="184">
        <f t="shared" si="59"/>
        <v>26.911764705882355</v>
      </c>
      <c r="J887" s="120">
        <v>2</v>
      </c>
      <c r="K887" s="110">
        <f>SUMIFS(VENTAS[Cantidad],VENTAS[Código del producto Vendido],INVENTARIO[[#This Row],[Code]])</f>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2618</v>
      </c>
      <c r="Z887" s="20">
        <f>INVENTARIO[[#This Row],[Costo Envío (USD)]]*INVENTARIO[[#This Row],[Entradas]]</f>
        <v>8</v>
      </c>
    </row>
    <row r="888" spans="1:26" ht="55" customHeight="1" x14ac:dyDescent="0.15">
      <c r="A888" s="42" t="s">
        <v>2658</v>
      </c>
      <c r="B888" s="181"/>
      <c r="C888" s="22" t="s">
        <v>12</v>
      </c>
      <c r="D888" s="182" t="s">
        <v>2690</v>
      </c>
      <c r="E888" s="179" t="s">
        <v>2668</v>
      </c>
      <c r="F888" s="180" t="s">
        <v>2405</v>
      </c>
      <c r="G888" s="183" t="s">
        <v>164</v>
      </c>
      <c r="H888" s="175">
        <f>INVENTARIO[[#This Row],[Precio Final]]</f>
        <v>25</v>
      </c>
      <c r="I888" s="184">
        <f t="shared" si="59"/>
        <v>26.911764705882355</v>
      </c>
      <c r="J888" s="120">
        <v>2</v>
      </c>
      <c r="K888" s="110">
        <f>SUMIFS(VENTAS[Cantidad],VENTAS[Código del producto Vendido],INVENTARIO[[#This Row],[Code]])</f>
        <v>1</v>
      </c>
      <c r="L888" s="110">
        <f>INVENTARIO[[#This Row],[Entradas]]-INVENTARIO[[#This Row],[Salidas]]</f>
        <v>1</v>
      </c>
      <c r="M888" s="42">
        <f>INVENTARIO[[#This Row],[Pricing 1]]*10%</f>
        <v>2.6911764705882355</v>
      </c>
      <c r="N888" s="42">
        <v>237</v>
      </c>
      <c r="O888" s="42">
        <v>17</v>
      </c>
      <c r="P888" s="42">
        <f t="shared" si="60"/>
        <v>13.941176470588236</v>
      </c>
      <c r="Q888" s="110"/>
      <c r="R888" s="42"/>
      <c r="S888" s="185">
        <v>4</v>
      </c>
      <c r="T888" s="42">
        <f>INVENTARIO[[#This Row],[Costo Unitario (USD)]]+INVENTARIO[[#This Row],[Costo Envío (USD)]]</f>
        <v>17.941176470588236</v>
      </c>
      <c r="U888" s="168">
        <f>INVENTARIO[[#This Row],[Costo total]]*1.5</f>
        <v>26.911764705882355</v>
      </c>
      <c r="V888" s="186">
        <v>25</v>
      </c>
      <c r="W888" s="42">
        <f>INVENTARIO[[#This Row],[Precio Final]]-INVENTARIO[[#This Row],[Costo total]]</f>
        <v>7.0588235294117645</v>
      </c>
      <c r="X888" s="42">
        <f>INVENTARIO[[#This Row],[Ganancia Unitaria]]*INVENTARIO[[#This Row],[Salidas]]</f>
        <v>7.0588235294117645</v>
      </c>
      <c r="Y888" s="42" t="s">
        <v>2619</v>
      </c>
      <c r="Z888" s="20">
        <f>INVENTARIO[[#This Row],[Costo Envío (USD)]]*INVENTARIO[[#This Row],[Entradas]]</f>
        <v>8</v>
      </c>
    </row>
    <row r="889" spans="1:26" ht="55" customHeight="1" x14ac:dyDescent="0.15">
      <c r="A889" s="42" t="s">
        <v>2656</v>
      </c>
      <c r="B889" s="181"/>
      <c r="C889" s="22" t="s">
        <v>12</v>
      </c>
      <c r="D889" s="182" t="s">
        <v>2690</v>
      </c>
      <c r="E889" s="179" t="s">
        <v>2669</v>
      </c>
      <c r="F889" s="180" t="s">
        <v>2384</v>
      </c>
      <c r="G889" s="183" t="s">
        <v>164</v>
      </c>
      <c r="H889" s="175">
        <f>INVENTARIO[[#This Row],[Precio Final]]</f>
        <v>25</v>
      </c>
      <c r="I889" s="184">
        <f t="shared" si="59"/>
        <v>26.911764705882355</v>
      </c>
      <c r="J889" s="120">
        <v>2</v>
      </c>
      <c r="K889" s="110">
        <f>SUMIFS(VENTAS[Cantidad],VENTAS[Código del producto Vendido],INVENTARIO[[#This Row],[Code]])</f>
        <v>0</v>
      </c>
      <c r="L889" s="110">
        <f>INVENTARIO[[#This Row],[Entradas]]-INVENTARIO[[#This Row],[Salidas]]</f>
        <v>2</v>
      </c>
      <c r="M889" s="42">
        <f>INVENTARIO[[#This Row],[Pricing 1]]*10%</f>
        <v>2.6911764705882355</v>
      </c>
      <c r="N889" s="42">
        <v>237</v>
      </c>
      <c r="O889" s="42">
        <v>17</v>
      </c>
      <c r="P889" s="42">
        <f t="shared" si="60"/>
        <v>13.941176470588236</v>
      </c>
      <c r="Q889" s="110"/>
      <c r="R889" s="42"/>
      <c r="S889" s="185">
        <v>4</v>
      </c>
      <c r="T889" s="42">
        <f>INVENTARIO[[#This Row],[Costo Unitario (USD)]]+INVENTARIO[[#This Row],[Costo Envío (USD)]]</f>
        <v>17.941176470588236</v>
      </c>
      <c r="U889" s="168">
        <f>INVENTARIO[[#This Row],[Costo total]]*1.5</f>
        <v>26.911764705882355</v>
      </c>
      <c r="V889" s="186">
        <v>25</v>
      </c>
      <c r="W889" s="42">
        <f>INVENTARIO[[#This Row],[Precio Final]]-INVENTARIO[[#This Row],[Costo total]]</f>
        <v>7.0588235294117645</v>
      </c>
      <c r="X889" s="42">
        <f>INVENTARIO[[#This Row],[Ganancia Unitaria]]*INVENTARIO[[#This Row],[Salidas]]</f>
        <v>0</v>
      </c>
      <c r="Y889" s="42" t="s">
        <v>2620</v>
      </c>
      <c r="Z889" s="20">
        <f>INVENTARIO[[#This Row],[Costo Envío (USD)]]*INVENTARIO[[#This Row],[Entradas]]</f>
        <v>8</v>
      </c>
    </row>
    <row r="890" spans="1:26" ht="55" customHeight="1" x14ac:dyDescent="0.15">
      <c r="A890" s="42" t="s">
        <v>2657</v>
      </c>
      <c r="B890" s="181"/>
      <c r="C890" s="22" t="s">
        <v>12</v>
      </c>
      <c r="D890" s="182" t="s">
        <v>2690</v>
      </c>
      <c r="E890" s="179" t="s">
        <v>2669</v>
      </c>
      <c r="F890" s="180" t="s">
        <v>2391</v>
      </c>
      <c r="G890" s="183" t="s">
        <v>164</v>
      </c>
      <c r="H890" s="175">
        <f>INVENTARIO[[#This Row],[Precio Final]]</f>
        <v>25</v>
      </c>
      <c r="I890" s="184">
        <f t="shared" si="59"/>
        <v>26.911764705882355</v>
      </c>
      <c r="J890" s="120">
        <v>2</v>
      </c>
      <c r="K890" s="110">
        <v>0</v>
      </c>
      <c r="L890" s="110">
        <f>INVENTARIO[[#This Row],[Entradas]]-INVENTARIO[[#This Row],[Salidas]]</f>
        <v>2</v>
      </c>
      <c r="M890" s="42">
        <f>INVENTARIO[[#This Row],[Pricing 1]]*10%</f>
        <v>2.6911764705882355</v>
      </c>
      <c r="N890" s="42">
        <v>237</v>
      </c>
      <c r="O890" s="42">
        <v>17</v>
      </c>
      <c r="P890" s="42">
        <f t="shared" si="60"/>
        <v>13.941176470588236</v>
      </c>
      <c r="Q890" s="110"/>
      <c r="R890" s="42"/>
      <c r="S890" s="185">
        <v>4</v>
      </c>
      <c r="T890" s="42">
        <f>INVENTARIO[[#This Row],[Costo Unitario (USD)]]+INVENTARIO[[#This Row],[Costo Envío (USD)]]</f>
        <v>17.941176470588236</v>
      </c>
      <c r="U890" s="168">
        <f>INVENTARIO[[#This Row],[Costo total]]*1.5</f>
        <v>26.911764705882355</v>
      </c>
      <c r="V890" s="186">
        <v>25</v>
      </c>
      <c r="W890" s="42">
        <f>INVENTARIO[[#This Row],[Precio Final]]-INVENTARIO[[#This Row],[Costo total]]</f>
        <v>7.0588235294117645</v>
      </c>
      <c r="X890" s="42">
        <f>INVENTARIO[[#This Row],[Ganancia Unitaria]]*INVENTARIO[[#This Row],[Salidas]]</f>
        <v>0</v>
      </c>
      <c r="Y890" s="42" t="s">
        <v>2621</v>
      </c>
      <c r="Z890" s="20">
        <f>INVENTARIO[[#This Row],[Costo Envío (USD)]]*INVENTARIO[[#This Row],[Entradas]]</f>
        <v>8</v>
      </c>
    </row>
    <row r="891" spans="1:26" ht="55" customHeight="1" x14ac:dyDescent="0.15">
      <c r="A891" s="42" t="s">
        <v>2655</v>
      </c>
      <c r="B891" s="181"/>
      <c r="C891" s="22" t="s">
        <v>12</v>
      </c>
      <c r="D891" s="182" t="s">
        <v>2690</v>
      </c>
      <c r="E891" s="179" t="s">
        <v>2411</v>
      </c>
      <c r="F891" s="180" t="s">
        <v>695</v>
      </c>
      <c r="G891" s="183" t="s">
        <v>2291</v>
      </c>
      <c r="H891" s="175">
        <f>INVENTARIO[[#This Row],[Precio Final]]</f>
        <v>22</v>
      </c>
      <c r="I891" s="184">
        <f t="shared" si="59"/>
        <v>20.029411764705884</v>
      </c>
      <c r="J891" s="120">
        <v>3</v>
      </c>
      <c r="K891" s="110">
        <f>SUMIFS(VENTAS[Cantidad],VENTAS[Código del producto Vendido],INVENTARIO[[#This Row],[Code]])</f>
        <v>0</v>
      </c>
      <c r="L891" s="110">
        <f>INVENTARIO[[#This Row],[Entradas]]-INVENTARIO[[#This Row],[Salidas]]</f>
        <v>3</v>
      </c>
      <c r="M891" s="42">
        <f>INVENTARIO[[#This Row],[Pricing 1]]*10%</f>
        <v>2.0029411764705887</v>
      </c>
      <c r="N891" s="42">
        <v>159</v>
      </c>
      <c r="O891" s="42">
        <v>17</v>
      </c>
      <c r="P891" s="42">
        <f t="shared" si="60"/>
        <v>9.3529411764705888</v>
      </c>
      <c r="Q891" s="110"/>
      <c r="R891" s="42"/>
      <c r="S891" s="185">
        <v>4</v>
      </c>
      <c r="T891" s="42">
        <f>INVENTARIO[[#This Row],[Costo Unitario (USD)]]+INVENTARIO[[#This Row],[Costo Envío (USD)]]</f>
        <v>13.352941176470589</v>
      </c>
      <c r="U891" s="168">
        <f>INVENTARIO[[#This Row],[Costo total]]*1.5</f>
        <v>20.029411764705884</v>
      </c>
      <c r="V891" s="186">
        <v>22</v>
      </c>
      <c r="W891" s="42">
        <f>INVENTARIO[[#This Row],[Precio Final]]-INVENTARIO[[#This Row],[Costo total]]</f>
        <v>8.6470588235294112</v>
      </c>
      <c r="X891" s="42">
        <f>INVENTARIO[[#This Row],[Ganancia Unitaria]]*INVENTARIO[[#This Row],[Salidas]]</f>
        <v>0</v>
      </c>
      <c r="Y891" s="42" t="s">
        <v>2602</v>
      </c>
      <c r="Z891" s="20">
        <f>INVENTARIO[[#This Row],[Costo Envío (USD)]]*INVENTARIO[[#This Row],[Entradas]]</f>
        <v>12</v>
      </c>
    </row>
    <row r="892" spans="1:26" ht="55" customHeight="1" x14ac:dyDescent="0.15">
      <c r="A892" s="42" t="s">
        <v>2654</v>
      </c>
      <c r="B892" s="181"/>
      <c r="C892" s="22" t="s">
        <v>12</v>
      </c>
      <c r="D892" s="182" t="s">
        <v>2690</v>
      </c>
      <c r="E892" s="179" t="s">
        <v>2411</v>
      </c>
      <c r="F892" s="180" t="s">
        <v>697</v>
      </c>
      <c r="G892" s="183" t="s">
        <v>164</v>
      </c>
      <c r="H892" s="175">
        <f>INVENTARIO[[#This Row],[Precio Final]]</f>
        <v>22</v>
      </c>
      <c r="I892" s="184">
        <f t="shared" si="59"/>
        <v>20.029411764705884</v>
      </c>
      <c r="J892" s="120">
        <v>2</v>
      </c>
      <c r="K892" s="110">
        <f>SUMIFS(VENTAS[Cantidad],VENTAS[Código del producto Vendido],INVENTARIO[[#This Row],[Code]])</f>
        <v>0</v>
      </c>
      <c r="L892" s="110">
        <f>INVENTARIO[[#This Row],[Entradas]]-INVENTARIO[[#This Row],[Salidas]]</f>
        <v>2</v>
      </c>
      <c r="M892" s="42">
        <f>INVENTARIO[[#This Row],[Pricing 1]]*10%</f>
        <v>2.0029411764705887</v>
      </c>
      <c r="N892" s="42">
        <v>159</v>
      </c>
      <c r="O892" s="42">
        <v>17</v>
      </c>
      <c r="P892" s="42">
        <f t="shared" si="60"/>
        <v>9.3529411764705888</v>
      </c>
      <c r="Q892" s="110"/>
      <c r="R892" s="42"/>
      <c r="S892" s="185">
        <v>4</v>
      </c>
      <c r="T892" s="42">
        <f>INVENTARIO[[#This Row],[Costo Unitario (USD)]]+INVENTARIO[[#This Row],[Costo Envío (USD)]]</f>
        <v>13.352941176470589</v>
      </c>
      <c r="U892" s="168">
        <f>INVENTARIO[[#This Row],[Costo total]]*1.5</f>
        <v>20.029411764705884</v>
      </c>
      <c r="V892" s="186">
        <v>22</v>
      </c>
      <c r="W892" s="42">
        <f>INVENTARIO[[#This Row],[Precio Final]]-INVENTARIO[[#This Row],[Costo total]]</f>
        <v>8.6470588235294112</v>
      </c>
      <c r="X892" s="42">
        <f>INVENTARIO[[#This Row],[Ganancia Unitaria]]*INVENTARIO[[#This Row],[Salidas]]</f>
        <v>0</v>
      </c>
      <c r="Y892" s="42" t="s">
        <v>2603</v>
      </c>
      <c r="Z892" s="20">
        <f>INVENTARIO[[#This Row],[Costo Envío (USD)]]*INVENTARIO[[#This Row],[Entradas]]</f>
        <v>8</v>
      </c>
    </row>
    <row r="893" spans="1:26" ht="55" customHeight="1" x14ac:dyDescent="0.15">
      <c r="A893" s="42" t="s">
        <v>2653</v>
      </c>
      <c r="B893" s="181"/>
      <c r="C893" s="22" t="s">
        <v>12</v>
      </c>
      <c r="D893" s="182" t="s">
        <v>2690</v>
      </c>
      <c r="E893" s="179" t="s">
        <v>2607</v>
      </c>
      <c r="F893" s="180" t="s">
        <v>1199</v>
      </c>
      <c r="G893" s="183" t="s">
        <v>164</v>
      </c>
      <c r="H893" s="175">
        <f>INVENTARIO[[#This Row],[Precio Final]]</f>
        <v>20</v>
      </c>
      <c r="I893" s="184">
        <f t="shared" si="59"/>
        <v>14.382352941176471</v>
      </c>
      <c r="J893" s="120">
        <v>1</v>
      </c>
      <c r="K893" s="110">
        <v>0</v>
      </c>
      <c r="L893" s="110">
        <f>INVENTARIO[[#This Row],[Entradas]]-INVENTARIO[[#This Row],[Salidas]]</f>
        <v>1</v>
      </c>
      <c r="M893" s="42">
        <f>INVENTARIO[[#This Row],[Pricing 1]]*10%</f>
        <v>1.4382352941176473</v>
      </c>
      <c r="N893" s="42">
        <v>112</v>
      </c>
      <c r="O893" s="42">
        <v>17</v>
      </c>
      <c r="P893" s="42">
        <f t="shared" si="60"/>
        <v>6.5882352941176467</v>
      </c>
      <c r="Q893" s="110"/>
      <c r="R893" s="42"/>
      <c r="S893" s="185">
        <v>3</v>
      </c>
      <c r="T893" s="42">
        <f>INVENTARIO[[#This Row],[Costo Unitario (USD)]]+INVENTARIO[[#This Row],[Costo Envío (USD)]]</f>
        <v>9.5882352941176467</v>
      </c>
      <c r="U893" s="168">
        <f>INVENTARIO[[#This Row],[Costo total]]*1.5</f>
        <v>14.382352941176471</v>
      </c>
      <c r="V893" s="186">
        <v>20</v>
      </c>
      <c r="W893" s="42">
        <f>INVENTARIO[[#This Row],[Precio Final]]-INVENTARIO[[#This Row],[Costo total]]</f>
        <v>10.411764705882353</v>
      </c>
      <c r="X893" s="42">
        <f>INVENTARIO[[#This Row],[Ganancia Unitaria]]*INVENTARIO[[#This Row],[Salidas]]</f>
        <v>0</v>
      </c>
      <c r="Y893" s="42" t="s">
        <v>2603</v>
      </c>
      <c r="Z893" s="20">
        <f>INVENTARIO[[#This Row],[Costo Envío (USD)]]*INVENTARIO[[#This Row],[Entradas]]</f>
        <v>3</v>
      </c>
    </row>
    <row r="894" spans="1:26" ht="55" customHeight="1" x14ac:dyDescent="0.15">
      <c r="A894" s="42" t="s">
        <v>2652</v>
      </c>
      <c r="B894" s="181"/>
      <c r="C894" s="22" t="s">
        <v>12</v>
      </c>
      <c r="D894" s="182" t="s">
        <v>415</v>
      </c>
      <c r="E894" s="179" t="s">
        <v>2593</v>
      </c>
      <c r="F894" s="180" t="s">
        <v>2338</v>
      </c>
      <c r="G894" s="183" t="s">
        <v>426</v>
      </c>
      <c r="H894" s="175">
        <f>INVENTARIO[[#This Row],[Precio Final]]</f>
        <v>35</v>
      </c>
      <c r="I894" s="184">
        <f t="shared" si="59"/>
        <v>43.5</v>
      </c>
      <c r="J894" s="120">
        <v>1</v>
      </c>
      <c r="K894" s="110">
        <v>0</v>
      </c>
      <c r="L894" s="110">
        <f>INVENTARIO[[#This Row],[Entradas]]-INVENTARIO[[#This Row],[Salidas]]</f>
        <v>1</v>
      </c>
      <c r="M894" s="42">
        <f>INVENTARIO[[#This Row],[Pricing 1]]*10%</f>
        <v>4.3500000000000005</v>
      </c>
      <c r="N894" s="42"/>
      <c r="O894" s="42"/>
      <c r="P894" s="42">
        <v>25</v>
      </c>
      <c r="Q894" s="110"/>
      <c r="R894" s="42"/>
      <c r="S894" s="185">
        <v>4</v>
      </c>
      <c r="T894" s="42">
        <f>INVENTARIO[[#This Row],[Costo Unitario (USD)]]+INVENTARIO[[#This Row],[Costo Envío (USD)]]</f>
        <v>29</v>
      </c>
      <c r="U894" s="168">
        <f>INVENTARIO[[#This Row],[Costo total]]*1.5</f>
        <v>43.5</v>
      </c>
      <c r="V894" s="186">
        <v>35</v>
      </c>
      <c r="W894" s="42">
        <f>INVENTARIO[[#This Row],[Precio Final]]-INVENTARIO[[#This Row],[Costo total]]</f>
        <v>6</v>
      </c>
      <c r="X894" s="42">
        <f>INVENTARIO[[#This Row],[Ganancia Unitaria]]*INVENTARIO[[#This Row],[Salidas]]</f>
        <v>0</v>
      </c>
      <c r="Y894" s="42"/>
      <c r="Z894" s="20">
        <v>0</v>
      </c>
    </row>
    <row r="895" spans="1:26" ht="55" customHeight="1" x14ac:dyDescent="0.15">
      <c r="A895" s="42" t="s">
        <v>2651</v>
      </c>
      <c r="B895" s="181"/>
      <c r="C895" s="22" t="s">
        <v>12</v>
      </c>
      <c r="D895" s="182" t="s">
        <v>2690</v>
      </c>
      <c r="E895" s="179" t="s">
        <v>2594</v>
      </c>
      <c r="F895" s="180" t="s">
        <v>693</v>
      </c>
      <c r="G895" s="183" t="s">
        <v>2291</v>
      </c>
      <c r="H895" s="175">
        <f>INVENTARIO[[#This Row],[Precio Final]]</f>
        <v>40</v>
      </c>
      <c r="I895" s="184">
        <f t="shared" si="59"/>
        <v>18.617647058823529</v>
      </c>
      <c r="J895" s="120">
        <v>1</v>
      </c>
      <c r="K895" s="110">
        <v>0</v>
      </c>
      <c r="L895" s="110">
        <f>INVENTARIO[[#This Row],[Entradas]]-INVENTARIO[[#This Row],[Salidas]]</f>
        <v>1</v>
      </c>
      <c r="M895" s="42">
        <f>INVENTARIO[[#This Row],[Pricing 1]]*10%</f>
        <v>1.861764705882353</v>
      </c>
      <c r="N895" s="42">
        <v>211</v>
      </c>
      <c r="O895" s="42">
        <v>17</v>
      </c>
      <c r="P895" s="42">
        <f t="shared" si="60"/>
        <v>12.411764705882353</v>
      </c>
      <c r="Q895" s="110"/>
      <c r="R895" s="42"/>
      <c r="S895" s="185">
        <f t="shared" ref="S895" si="61">Q895*R895/1000</f>
        <v>0</v>
      </c>
      <c r="T895" s="42">
        <f>INVENTARIO[[#This Row],[Costo Unitario (USD)]]+INVENTARIO[[#This Row],[Costo Envío (USD)]]</f>
        <v>12.411764705882353</v>
      </c>
      <c r="U895" s="168">
        <f>INVENTARIO[[#This Row],[Costo total]]*1.5</f>
        <v>18.617647058823529</v>
      </c>
      <c r="V895" s="186">
        <v>40</v>
      </c>
      <c r="W895" s="42">
        <f>INVENTARIO[[#This Row],[Precio Final]]-INVENTARIO[[#This Row],[Costo total]]</f>
        <v>27.588235294117645</v>
      </c>
      <c r="X895" s="42">
        <f>INVENTARIO[[#This Row],[Ganancia Unitaria]]*INVENTARIO[[#This Row],[Salidas]]</f>
        <v>0</v>
      </c>
      <c r="Y895" s="42" t="s">
        <v>2603</v>
      </c>
      <c r="Z895" s="20">
        <f>INVENTARIO[[#This Row],[Costo Envío (USD)]]*INVENTARIO[[#This Row],[Entradas]]</f>
        <v>0</v>
      </c>
    </row>
    <row r="896" spans="1:26" ht="55" customHeight="1" x14ac:dyDescent="0.15">
      <c r="A896" s="42" t="s">
        <v>2650</v>
      </c>
      <c r="B896" s="181"/>
      <c r="C896" s="22" t="s">
        <v>12</v>
      </c>
      <c r="D896" s="182" t="s">
        <v>2690</v>
      </c>
      <c r="E896" s="179" t="s">
        <v>2665</v>
      </c>
      <c r="F896" s="180" t="s">
        <v>2336</v>
      </c>
      <c r="G896" s="183" t="s">
        <v>2291</v>
      </c>
      <c r="H896" s="175">
        <f>INVENTARIO[[#This Row],[Precio Final]]</f>
        <v>7</v>
      </c>
      <c r="I896" s="184">
        <f t="shared" si="59"/>
        <v>6.3088235294117645</v>
      </c>
      <c r="J896" s="120">
        <v>2</v>
      </c>
      <c r="K896" s="110">
        <v>0</v>
      </c>
      <c r="L896" s="110">
        <f>INVENTARIO[[#This Row],[Entradas]]-INVENTARIO[[#This Row],[Salidas]]</f>
        <v>2</v>
      </c>
      <c r="M896" s="42">
        <f>INVENTARIO[[#This Row],[Pricing 1]]*10%</f>
        <v>0.63088235294117645</v>
      </c>
      <c r="N896" s="42">
        <v>54.5</v>
      </c>
      <c r="O896" s="42">
        <v>17</v>
      </c>
      <c r="P896" s="42">
        <f t="shared" si="60"/>
        <v>3.2058823529411766</v>
      </c>
      <c r="Q896" s="110"/>
      <c r="R896" s="42"/>
      <c r="S896" s="185">
        <v>1</v>
      </c>
      <c r="T896" s="42">
        <f>INVENTARIO[[#This Row],[Costo Unitario (USD)]]+INVENTARIO[[#This Row],[Costo Envío (USD)]]</f>
        <v>4.2058823529411766</v>
      </c>
      <c r="U896" s="168">
        <f>INVENTARIO[[#This Row],[Costo total]]*1.5</f>
        <v>6.3088235294117645</v>
      </c>
      <c r="V896" s="186">
        <v>7</v>
      </c>
      <c r="W896" s="42">
        <f>INVENTARIO[[#This Row],[Precio Final]]-INVENTARIO[[#This Row],[Costo total]]</f>
        <v>2.7941176470588234</v>
      </c>
      <c r="X896" s="42">
        <f>INVENTARIO[[#This Row],[Ganancia Unitaria]]*INVENTARIO[[#This Row],[Salidas]]</f>
        <v>0</v>
      </c>
      <c r="Y896" s="42" t="s">
        <v>2602</v>
      </c>
      <c r="Z896" s="20">
        <f>INVENTARIO[[#This Row],[Costo Envío (USD)]]*INVENTARIO[[#This Row],[Entradas]]</f>
        <v>2</v>
      </c>
    </row>
    <row r="897" spans="1:26" ht="55" customHeight="1" x14ac:dyDescent="0.15">
      <c r="A897" s="42" t="s">
        <v>2649</v>
      </c>
      <c r="B897" s="181"/>
      <c r="C897" s="22" t="s">
        <v>12</v>
      </c>
      <c r="D897" s="182" t="s">
        <v>2690</v>
      </c>
      <c r="E897" s="179" t="s">
        <v>2597</v>
      </c>
      <c r="F897" s="180" t="s">
        <v>716</v>
      </c>
      <c r="G897" s="183" t="s">
        <v>2291</v>
      </c>
      <c r="H897" s="175">
        <f>INVENTARIO[[#This Row],[Precio Final]]</f>
        <v>0</v>
      </c>
      <c r="I897" s="184">
        <f t="shared" ref="I897:I925" si="62">U897</f>
        <v>36.705882352941174</v>
      </c>
      <c r="J897" s="120">
        <v>0</v>
      </c>
      <c r="K897" s="110">
        <v>0</v>
      </c>
      <c r="L897" s="110">
        <f>INVENTARIO[[#This Row],[Entradas]]-INVENTARIO[[#This Row],[Salidas]]</f>
        <v>0</v>
      </c>
      <c r="M897" s="42">
        <f>INVENTARIO[[#This Row],[Pricing 1]]*10%</f>
        <v>3.6705882352941175</v>
      </c>
      <c r="N897" s="42">
        <v>348</v>
      </c>
      <c r="O897" s="42">
        <v>17</v>
      </c>
      <c r="P897" s="42">
        <f t="shared" ref="P897:P925" si="63">N897/O897</f>
        <v>20.470588235294116</v>
      </c>
      <c r="Q897" s="110"/>
      <c r="R897" s="42"/>
      <c r="S897" s="185">
        <v>4</v>
      </c>
      <c r="T897" s="42">
        <f>INVENTARIO[[#This Row],[Costo Unitario (USD)]]+INVENTARIO[[#This Row],[Costo Envío (USD)]]</f>
        <v>24.470588235294116</v>
      </c>
      <c r="U897" s="168">
        <f>INVENTARIO[[#This Row],[Costo total]]*1.5</f>
        <v>36.705882352941174</v>
      </c>
      <c r="V897" s="186"/>
      <c r="W897" s="42">
        <f>INVENTARIO[[#This Row],[Precio Final]]-INVENTARIO[[#This Row],[Costo total]]</f>
        <v>-24.470588235294116</v>
      </c>
      <c r="X897" s="42">
        <f>INVENTARIO[[#This Row],[Ganancia Unitaria]]*INVENTARIO[[#This Row],[Salidas]]</f>
        <v>0</v>
      </c>
      <c r="Y897" s="42" t="s">
        <v>2602</v>
      </c>
      <c r="Z897" s="20">
        <f>INVENTARIO[[#This Row],[Costo Envío (USD)]]*INVENTARIO[[#This Row],[Entradas]]</f>
        <v>0</v>
      </c>
    </row>
    <row r="898" spans="1:26" ht="55" customHeight="1" x14ac:dyDescent="0.15">
      <c r="A898" s="42" t="s">
        <v>2648</v>
      </c>
      <c r="B898" s="181"/>
      <c r="C898" s="22" t="s">
        <v>12</v>
      </c>
      <c r="D898" s="182" t="s">
        <v>2690</v>
      </c>
      <c r="E898" s="179" t="s">
        <v>2597</v>
      </c>
      <c r="F898" s="180" t="s">
        <v>713</v>
      </c>
      <c r="G898" s="183" t="s">
        <v>2291</v>
      </c>
      <c r="H898" s="175">
        <f>INVENTARIO[[#This Row],[Precio Final]]</f>
        <v>39</v>
      </c>
      <c r="I898" s="184">
        <f t="shared" si="62"/>
        <v>38.205882352941174</v>
      </c>
      <c r="J898" s="120">
        <v>1</v>
      </c>
      <c r="K898" s="110">
        <v>0</v>
      </c>
      <c r="L898" s="110">
        <f>INVENTARIO[[#This Row],[Entradas]]-INVENTARIO[[#This Row],[Salidas]]</f>
        <v>1</v>
      </c>
      <c r="M898" s="42">
        <f>INVENTARIO[[#This Row],[Pricing 1]]*10%</f>
        <v>3.8205882352941174</v>
      </c>
      <c r="N898" s="42">
        <v>348</v>
      </c>
      <c r="O898" s="42">
        <v>17</v>
      </c>
      <c r="P898" s="42">
        <f t="shared" si="63"/>
        <v>20.470588235294116</v>
      </c>
      <c r="Q898" s="110"/>
      <c r="R898" s="42"/>
      <c r="S898" s="185">
        <v>5</v>
      </c>
      <c r="T898" s="42">
        <f>INVENTARIO[[#This Row],[Costo Unitario (USD)]]+INVENTARIO[[#This Row],[Costo Envío (USD)]]</f>
        <v>25.470588235294116</v>
      </c>
      <c r="U898" s="168">
        <f>INVENTARIO[[#This Row],[Costo total]]*1.5</f>
        <v>38.205882352941174</v>
      </c>
      <c r="V898" s="186">
        <v>39</v>
      </c>
      <c r="W898" s="42">
        <f>INVENTARIO[[#This Row],[Precio Final]]-INVENTARIO[[#This Row],[Costo total]]</f>
        <v>13.529411764705884</v>
      </c>
      <c r="X898" s="42">
        <f>INVENTARIO[[#This Row],[Ganancia Unitaria]]*INVENTARIO[[#This Row],[Salidas]]</f>
        <v>0</v>
      </c>
      <c r="Y898" s="42" t="s">
        <v>2602</v>
      </c>
      <c r="Z898" s="20">
        <f>INVENTARIO[[#This Row],[Costo Envío (USD)]]*INVENTARIO[[#This Row],[Entradas]]</f>
        <v>5</v>
      </c>
    </row>
    <row r="899" spans="1:26" ht="55" customHeight="1" x14ac:dyDescent="0.15">
      <c r="A899" s="42" t="s">
        <v>2647</v>
      </c>
      <c r="B899" s="181"/>
      <c r="C899" s="22" t="s">
        <v>12</v>
      </c>
      <c r="D899" s="182" t="s">
        <v>2690</v>
      </c>
      <c r="E899" s="179" t="s">
        <v>2597</v>
      </c>
      <c r="F899" s="180" t="s">
        <v>2337</v>
      </c>
      <c r="G899" s="183" t="s">
        <v>2291</v>
      </c>
      <c r="H899" s="175">
        <f>INVENTARIO[[#This Row],[Precio Final]]</f>
        <v>39</v>
      </c>
      <c r="I899" s="184">
        <f t="shared" si="62"/>
        <v>38.205882352941174</v>
      </c>
      <c r="J899" s="120">
        <v>3</v>
      </c>
      <c r="K899" s="110">
        <v>0</v>
      </c>
      <c r="L899" s="110">
        <f>INVENTARIO[[#This Row],[Entradas]]-INVENTARIO[[#This Row],[Salidas]]</f>
        <v>3</v>
      </c>
      <c r="M899" s="42">
        <f>INVENTARIO[[#This Row],[Pricing 1]]*10%</f>
        <v>3.8205882352941174</v>
      </c>
      <c r="N899" s="42">
        <v>348</v>
      </c>
      <c r="O899" s="42">
        <v>17</v>
      </c>
      <c r="P899" s="42">
        <f t="shared" si="63"/>
        <v>20.470588235294116</v>
      </c>
      <c r="Q899" s="110"/>
      <c r="R899" s="42"/>
      <c r="S899" s="185">
        <v>5</v>
      </c>
      <c r="T899" s="42">
        <f>INVENTARIO[[#This Row],[Costo Unitario (USD)]]+INVENTARIO[[#This Row],[Costo Envío (USD)]]</f>
        <v>25.470588235294116</v>
      </c>
      <c r="U899" s="168">
        <f>INVENTARIO[[#This Row],[Costo total]]*1.5</f>
        <v>38.205882352941174</v>
      </c>
      <c r="V899" s="186">
        <v>39</v>
      </c>
      <c r="W899" s="42">
        <f>INVENTARIO[[#This Row],[Precio Final]]-INVENTARIO[[#This Row],[Costo total]]</f>
        <v>13.529411764705884</v>
      </c>
      <c r="X899" s="42">
        <f>INVENTARIO[[#This Row],[Ganancia Unitaria]]*INVENTARIO[[#This Row],[Salidas]]</f>
        <v>0</v>
      </c>
      <c r="Y899" s="42" t="s">
        <v>2602</v>
      </c>
      <c r="Z899" s="20">
        <f>INVENTARIO[[#This Row],[Costo Envío (USD)]]*INVENTARIO[[#This Row],[Entradas]]</f>
        <v>15</v>
      </c>
    </row>
    <row r="900" spans="1:26" ht="55" customHeight="1" x14ac:dyDescent="0.15">
      <c r="A900" s="42" t="s">
        <v>2646</v>
      </c>
      <c r="B900" s="181"/>
      <c r="C900" s="22" t="s">
        <v>12</v>
      </c>
      <c r="D900" s="182" t="s">
        <v>2690</v>
      </c>
      <c r="E900" s="179" t="s">
        <v>2597</v>
      </c>
      <c r="F900" s="180" t="s">
        <v>714</v>
      </c>
      <c r="G900" s="183" t="s">
        <v>2291</v>
      </c>
      <c r="H900" s="175">
        <f>INVENTARIO[[#This Row],[Precio Final]]</f>
        <v>39</v>
      </c>
      <c r="I900" s="184">
        <f t="shared" si="62"/>
        <v>38.205882352941174</v>
      </c>
      <c r="J900" s="120">
        <v>2</v>
      </c>
      <c r="K900" s="110">
        <f>SUMIFS(VENTAS[Cantidad],VENTAS[Código del producto Vendido],INVENTARIO[[#This Row],[Code]])</f>
        <v>1</v>
      </c>
      <c r="L900" s="110">
        <f>INVENTARIO[[#This Row],[Entradas]]-INVENTARIO[[#This Row],[Salidas]]</f>
        <v>1</v>
      </c>
      <c r="M900" s="42">
        <f>INVENTARIO[[#This Row],[Pricing 1]]*10%</f>
        <v>3.8205882352941174</v>
      </c>
      <c r="N900" s="42">
        <v>348</v>
      </c>
      <c r="O900" s="42">
        <v>17</v>
      </c>
      <c r="P900" s="42">
        <f t="shared" si="63"/>
        <v>20.470588235294116</v>
      </c>
      <c r="Q900" s="110"/>
      <c r="R900" s="42"/>
      <c r="S900" s="185">
        <v>5</v>
      </c>
      <c r="T900" s="42">
        <f>INVENTARIO[[#This Row],[Costo Unitario (USD)]]+INVENTARIO[[#This Row],[Costo Envío (USD)]]</f>
        <v>25.470588235294116</v>
      </c>
      <c r="U900" s="168">
        <f>INVENTARIO[[#This Row],[Costo total]]*1.5</f>
        <v>38.205882352941174</v>
      </c>
      <c r="V900" s="186">
        <v>39</v>
      </c>
      <c r="W900" s="42">
        <f>INVENTARIO[[#This Row],[Precio Final]]-INVENTARIO[[#This Row],[Costo total]]</f>
        <v>13.529411764705884</v>
      </c>
      <c r="X900" s="42">
        <f>INVENTARIO[[#This Row],[Ganancia Unitaria]]*INVENTARIO[[#This Row],[Salidas]]</f>
        <v>13.529411764705884</v>
      </c>
      <c r="Y900" s="42" t="s">
        <v>2602</v>
      </c>
      <c r="Z900" s="20">
        <f>INVENTARIO[[#This Row],[Costo Envío (USD)]]*INVENTARIO[[#This Row],[Entradas]]</f>
        <v>10</v>
      </c>
    </row>
    <row r="901" spans="1:26" ht="55" customHeight="1" x14ac:dyDescent="0.15">
      <c r="A901" s="42" t="s">
        <v>2645</v>
      </c>
      <c r="B901" s="181"/>
      <c r="C901" s="22" t="s">
        <v>12</v>
      </c>
      <c r="D901" s="182" t="s">
        <v>2690</v>
      </c>
      <c r="E901" s="179" t="s">
        <v>2598</v>
      </c>
      <c r="F901" s="180" t="s">
        <v>2599</v>
      </c>
      <c r="G901" s="183" t="s">
        <v>2291</v>
      </c>
      <c r="H901" s="175">
        <f>INVENTARIO[[#This Row],[Precio Final]]</f>
        <v>2</v>
      </c>
      <c r="I901" s="184">
        <f t="shared" si="62"/>
        <v>1.8794117647058823</v>
      </c>
      <c r="J901" s="120">
        <v>10</v>
      </c>
      <c r="K901" s="110">
        <v>0</v>
      </c>
      <c r="L901" s="110">
        <f>INVENTARIO[[#This Row],[Entradas]]-INVENTARIO[[#This Row],[Salidas]]</f>
        <v>10</v>
      </c>
      <c r="M901" s="42">
        <f>INVENTARIO[[#This Row],[Pricing 1]]*10%</f>
        <v>0.18794117647058825</v>
      </c>
      <c r="N901" s="42">
        <v>4.3</v>
      </c>
      <c r="O901" s="42">
        <v>17</v>
      </c>
      <c r="P901" s="42">
        <f t="shared" si="63"/>
        <v>0.25294117647058822</v>
      </c>
      <c r="Q901" s="110"/>
      <c r="R901" s="42"/>
      <c r="S901" s="185">
        <v>1</v>
      </c>
      <c r="T901" s="42">
        <f>INVENTARIO[[#This Row],[Costo Unitario (USD)]]+INVENTARIO[[#This Row],[Costo Envío (USD)]]</f>
        <v>1.2529411764705882</v>
      </c>
      <c r="U901" s="168">
        <f>INVENTARIO[[#This Row],[Costo total]]*1.5</f>
        <v>1.8794117647058823</v>
      </c>
      <c r="V901" s="186">
        <v>2</v>
      </c>
      <c r="W901" s="42">
        <f>INVENTARIO[[#This Row],[Precio Final]]-INVENTARIO[[#This Row],[Costo total]]</f>
        <v>0.74705882352941178</v>
      </c>
      <c r="X901" s="42">
        <f>INVENTARIO[[#This Row],[Ganancia Unitaria]]*INVENTARIO[[#This Row],[Salidas]]</f>
        <v>0</v>
      </c>
      <c r="Y901" s="42" t="s">
        <v>2602</v>
      </c>
      <c r="Z901" s="20">
        <f>INVENTARIO[[#This Row],[Costo Envío (USD)]]*INVENTARIO[[#This Row],[Entradas]]</f>
        <v>10</v>
      </c>
    </row>
    <row r="902" spans="1:26" ht="55" customHeight="1" x14ac:dyDescent="0.15">
      <c r="A902" s="42" t="s">
        <v>2644</v>
      </c>
      <c r="B902" s="181"/>
      <c r="C902" s="22" t="s">
        <v>12</v>
      </c>
      <c r="D902" s="182" t="s">
        <v>2690</v>
      </c>
      <c r="E902" s="179" t="s">
        <v>2598</v>
      </c>
      <c r="F902" s="180" t="s">
        <v>2600</v>
      </c>
      <c r="G902" s="183" t="s">
        <v>2291</v>
      </c>
      <c r="H902" s="175">
        <f>INVENTARIO[[#This Row],[Precio Final]]</f>
        <v>1.8</v>
      </c>
      <c r="I902" s="184">
        <f t="shared" si="62"/>
        <v>1.5</v>
      </c>
      <c r="J902" s="120">
        <v>10</v>
      </c>
      <c r="K902" s="110">
        <f>SUMIFS(VENTAS[Cantidad],VENTAS[Código del producto Vendido],INVENTARIO[[#This Row],[Code]])</f>
        <v>0</v>
      </c>
      <c r="L902" s="110">
        <f>INVENTARIO[[#This Row],[Entradas]]-INVENTARIO[[#This Row],[Salidas]]</f>
        <v>10</v>
      </c>
      <c r="M902" s="42">
        <f>INVENTARIO[[#This Row],[Pricing 1]]*10%</f>
        <v>0.15000000000000002</v>
      </c>
      <c r="N902" s="42">
        <v>4.3</v>
      </c>
      <c r="O902" s="42">
        <v>17</v>
      </c>
      <c r="P902" s="42">
        <f t="shared" si="63"/>
        <v>0.25294117647058822</v>
      </c>
      <c r="Q902" s="110"/>
      <c r="R902" s="42"/>
      <c r="S902" s="185">
        <v>0.5</v>
      </c>
      <c r="T902" s="42">
        <v>1</v>
      </c>
      <c r="U902" s="168">
        <f>INVENTARIO[[#This Row],[Costo total]]*1.5</f>
        <v>1.5</v>
      </c>
      <c r="V902" s="186">
        <v>1.8</v>
      </c>
      <c r="W902" s="42">
        <f>INVENTARIO[[#This Row],[Precio Final]]-INVENTARIO[[#This Row],[Costo total]]</f>
        <v>0.8</v>
      </c>
      <c r="X902" s="42">
        <f>INVENTARIO[[#This Row],[Ganancia Unitaria]]*INVENTARIO[[#This Row],[Salidas]]</f>
        <v>0</v>
      </c>
      <c r="Y902" s="42" t="s">
        <v>2602</v>
      </c>
      <c r="Z902" s="20">
        <f>INVENTARIO[[#This Row],[Costo Envío (USD)]]*INVENTARIO[[#This Row],[Entradas]]</f>
        <v>5</v>
      </c>
    </row>
    <row r="903" spans="1:26" ht="55" customHeight="1" x14ac:dyDescent="0.15">
      <c r="A903" s="42" t="s">
        <v>2643</v>
      </c>
      <c r="B903" s="181"/>
      <c r="C903" s="22" t="s">
        <v>12</v>
      </c>
      <c r="D903" s="182" t="s">
        <v>2690</v>
      </c>
      <c r="E903" s="179" t="s">
        <v>2601</v>
      </c>
      <c r="F903" s="180" t="s">
        <v>2336</v>
      </c>
      <c r="G903" s="183" t="s">
        <v>2291</v>
      </c>
      <c r="H903" s="175">
        <f>INVENTARIO[[#This Row],[Precio Final]]</f>
        <v>1.5</v>
      </c>
      <c r="I903" s="184">
        <f t="shared" si="62"/>
        <v>1.3191176470588235</v>
      </c>
      <c r="J903" s="120">
        <v>20</v>
      </c>
      <c r="K903" s="110">
        <f>SUMIFS(VENTAS[Cantidad],VENTAS[Código del producto Vendido],INVENTARIO[[#This Row],[Code]])</f>
        <v>0</v>
      </c>
      <c r="L903" s="110">
        <f>INVENTARIO[[#This Row],[Entradas]]-INVENTARIO[[#This Row],[Salidas]]</f>
        <v>20</v>
      </c>
      <c r="M903" s="42">
        <f>INVENTARIO[[#This Row],[Pricing 1]]*10%</f>
        <v>0.13191176470588237</v>
      </c>
      <c r="N903" s="42">
        <v>6.45</v>
      </c>
      <c r="O903" s="42">
        <v>17</v>
      </c>
      <c r="P903" s="42">
        <f t="shared" si="63"/>
        <v>0.37941176470588234</v>
      </c>
      <c r="Q903" s="110"/>
      <c r="R903" s="42"/>
      <c r="S903" s="185">
        <v>0.5</v>
      </c>
      <c r="T903" s="42">
        <f>INVENTARIO[[#This Row],[Costo Unitario (USD)]]+INVENTARIO[[#This Row],[Costo Envío (USD)]]</f>
        <v>0.87941176470588234</v>
      </c>
      <c r="U903" s="168">
        <f>INVENTARIO[[#This Row],[Costo total]]*1.5</f>
        <v>1.3191176470588235</v>
      </c>
      <c r="V903" s="186">
        <v>1.5</v>
      </c>
      <c r="W903" s="42">
        <f>INVENTARIO[[#This Row],[Precio Final]]-INVENTARIO[[#This Row],[Costo total]]</f>
        <v>0.62058823529411766</v>
      </c>
      <c r="X903" s="42">
        <f>INVENTARIO[[#This Row],[Ganancia Unitaria]]*INVENTARIO[[#This Row],[Salidas]]</f>
        <v>0</v>
      </c>
      <c r="Y903" s="42" t="s">
        <v>2602</v>
      </c>
      <c r="Z903" s="20">
        <f>INVENTARIO[[#This Row],[Costo Envío (USD)]]*INVENTARIO[[#This Row],[Entradas]]</f>
        <v>10</v>
      </c>
    </row>
    <row r="904" spans="1:26" ht="55" customHeight="1" x14ac:dyDescent="0.15">
      <c r="A904" s="42" t="s">
        <v>2642</v>
      </c>
      <c r="B904" s="181"/>
      <c r="C904" s="22" t="s">
        <v>12</v>
      </c>
      <c r="D904" s="182" t="s">
        <v>2690</v>
      </c>
      <c r="E904" s="179" t="s">
        <v>2411</v>
      </c>
      <c r="F904" s="180" t="s">
        <v>698</v>
      </c>
      <c r="G904" s="183" t="s">
        <v>2291</v>
      </c>
      <c r="H904" s="175">
        <f>INVENTARIO[[#This Row],[Precio Final]]</f>
        <v>22</v>
      </c>
      <c r="I904" s="184">
        <f t="shared" si="62"/>
        <v>20.029411764705884</v>
      </c>
      <c r="J904" s="120">
        <v>3</v>
      </c>
      <c r="K904" s="110">
        <f>SUMIFS(VENTAS[Cantidad],VENTAS[Código del producto Vendido],INVENTARIO[[#This Row],[Code]])</f>
        <v>0</v>
      </c>
      <c r="L904" s="110">
        <f>INVENTARIO[[#This Row],[Entradas]]-INVENTARIO[[#This Row],[Salidas]]</f>
        <v>3</v>
      </c>
      <c r="M904" s="42">
        <f>INVENTARIO[[#This Row],[Pricing 1]]*10%</f>
        <v>2.0029411764705887</v>
      </c>
      <c r="N904" s="42">
        <v>159</v>
      </c>
      <c r="O904" s="42">
        <v>17</v>
      </c>
      <c r="P904" s="42">
        <f t="shared" si="63"/>
        <v>9.3529411764705888</v>
      </c>
      <c r="Q904" s="110"/>
      <c r="R904" s="42"/>
      <c r="S904" s="185">
        <v>4</v>
      </c>
      <c r="T904" s="42">
        <f>INVENTARIO[[#This Row],[Costo Unitario (USD)]]+INVENTARIO[[#This Row],[Costo Envío (USD)]]</f>
        <v>13.352941176470589</v>
      </c>
      <c r="U904" s="168">
        <f>INVENTARIO[[#This Row],[Costo total]]*1.5</f>
        <v>20.029411764705884</v>
      </c>
      <c r="V904" s="186">
        <v>22</v>
      </c>
      <c r="W904" s="42">
        <f>INVENTARIO[[#This Row],[Precio Final]]-INVENTARIO[[#This Row],[Costo total]]</f>
        <v>8.6470588235294112</v>
      </c>
      <c r="X904" s="42">
        <f>INVENTARIO[[#This Row],[Ganancia Unitaria]]*INVENTARIO[[#This Row],[Salidas]]</f>
        <v>0</v>
      </c>
      <c r="Y904" s="42" t="s">
        <v>2602</v>
      </c>
      <c r="Z904" s="20">
        <f>INVENTARIO[[#This Row],[Costo Envío (USD)]]*INVENTARIO[[#This Row],[Entradas]]</f>
        <v>12</v>
      </c>
    </row>
    <row r="905" spans="1:26" ht="55" customHeight="1" x14ac:dyDescent="0.15">
      <c r="A905" s="42" t="s">
        <v>2641</v>
      </c>
      <c r="B905" s="181"/>
      <c r="C905" s="22" t="s">
        <v>12</v>
      </c>
      <c r="D905" s="182" t="s">
        <v>2690</v>
      </c>
      <c r="E905" s="179" t="s">
        <v>2604</v>
      </c>
      <c r="F905" s="180" t="s">
        <v>695</v>
      </c>
      <c r="G905" s="183" t="s">
        <v>2291</v>
      </c>
      <c r="H905" s="175">
        <f>INVENTARIO[[#This Row],[Precio Final]]</f>
        <v>20</v>
      </c>
      <c r="I905" s="184">
        <f t="shared" si="62"/>
        <v>18.529411764705884</v>
      </c>
      <c r="J905" s="120">
        <v>1</v>
      </c>
      <c r="K905" s="110">
        <v>0</v>
      </c>
      <c r="L905" s="110">
        <f>INVENTARIO[[#This Row],[Entradas]]-INVENTARIO[[#This Row],[Salidas]]</f>
        <v>1</v>
      </c>
      <c r="M905" s="42">
        <f>INVENTARIO[[#This Row],[Pricing 1]]*10%</f>
        <v>1.8529411764705885</v>
      </c>
      <c r="N905" s="42">
        <v>142</v>
      </c>
      <c r="O905" s="42">
        <v>17</v>
      </c>
      <c r="P905" s="42">
        <f t="shared" si="63"/>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2603</v>
      </c>
      <c r="Z905" s="20">
        <f>INVENTARIO[[#This Row],[Costo Envío (USD)]]*INVENTARIO[[#This Row],[Entradas]]</f>
        <v>4</v>
      </c>
    </row>
    <row r="906" spans="1:26" ht="55" customHeight="1" x14ac:dyDescent="0.15">
      <c r="A906" s="42" t="s">
        <v>2640</v>
      </c>
      <c r="B906" s="181"/>
      <c r="C906" s="22" t="s">
        <v>12</v>
      </c>
      <c r="D906" s="182" t="s">
        <v>2690</v>
      </c>
      <c r="E906" s="179" t="s">
        <v>2604</v>
      </c>
      <c r="F906" s="180" t="s">
        <v>697</v>
      </c>
      <c r="G906" s="183" t="s">
        <v>2291</v>
      </c>
      <c r="H906" s="175">
        <f>INVENTARIO[[#This Row],[Precio Final]]</f>
        <v>20</v>
      </c>
      <c r="I906" s="184">
        <f t="shared" si="62"/>
        <v>18.529411764705884</v>
      </c>
      <c r="J906" s="120">
        <v>1</v>
      </c>
      <c r="K906" s="110">
        <v>0</v>
      </c>
      <c r="L906" s="110">
        <f>INVENTARIO[[#This Row],[Entradas]]-INVENTARIO[[#This Row],[Salidas]]</f>
        <v>1</v>
      </c>
      <c r="M906" s="42">
        <f>INVENTARIO[[#This Row],[Pricing 1]]*10%</f>
        <v>1.8529411764705885</v>
      </c>
      <c r="N906" s="42">
        <v>142</v>
      </c>
      <c r="O906" s="42">
        <v>17</v>
      </c>
      <c r="P906" s="42">
        <f t="shared" si="63"/>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2603</v>
      </c>
      <c r="Z906" s="20">
        <f>INVENTARIO[[#This Row],[Costo Envío (USD)]]*INVENTARIO[[#This Row],[Entradas]]</f>
        <v>4</v>
      </c>
    </row>
    <row r="907" spans="1:26" ht="55" customHeight="1" x14ac:dyDescent="0.15">
      <c r="A907" s="42" t="s">
        <v>2639</v>
      </c>
      <c r="B907" s="181"/>
      <c r="C907" s="22" t="s">
        <v>12</v>
      </c>
      <c r="D907" s="182" t="s">
        <v>2690</v>
      </c>
      <c r="E907" s="179" t="s">
        <v>2604</v>
      </c>
      <c r="F907" s="180" t="s">
        <v>698</v>
      </c>
      <c r="G907" s="183" t="s">
        <v>2291</v>
      </c>
      <c r="H907" s="175">
        <f>INVENTARIO[[#This Row],[Precio Final]]</f>
        <v>20</v>
      </c>
      <c r="I907" s="184">
        <f t="shared" si="62"/>
        <v>18.529411764705884</v>
      </c>
      <c r="J907" s="120">
        <v>1</v>
      </c>
      <c r="K907" s="110">
        <v>0</v>
      </c>
      <c r="L907" s="110">
        <f>INVENTARIO[[#This Row],[Entradas]]-INVENTARIO[[#This Row],[Salidas]]</f>
        <v>1</v>
      </c>
      <c r="M907" s="42">
        <f>INVENTARIO[[#This Row],[Pricing 1]]*10%</f>
        <v>1.8529411764705885</v>
      </c>
      <c r="N907" s="42">
        <v>142</v>
      </c>
      <c r="O907" s="42">
        <v>17</v>
      </c>
      <c r="P907" s="42">
        <f t="shared" si="63"/>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2603</v>
      </c>
      <c r="Z907" s="20">
        <f>INVENTARIO[[#This Row],[Costo Envío (USD)]]*INVENTARIO[[#This Row],[Entradas]]</f>
        <v>4</v>
      </c>
    </row>
    <row r="908" spans="1:26" ht="55" customHeight="1" x14ac:dyDescent="0.15">
      <c r="A908" s="42" t="s">
        <v>2638</v>
      </c>
      <c r="B908" s="181"/>
      <c r="C908" s="22" t="s">
        <v>12</v>
      </c>
      <c r="D908" s="182" t="s">
        <v>2690</v>
      </c>
      <c r="E908" s="179" t="s">
        <v>2605</v>
      </c>
      <c r="F908" s="180" t="s">
        <v>698</v>
      </c>
      <c r="G908" s="183" t="s">
        <v>2291</v>
      </c>
      <c r="H908" s="175">
        <f>INVENTARIO[[#This Row],[Precio Final]]</f>
        <v>20</v>
      </c>
      <c r="I908" s="184">
        <f t="shared" si="62"/>
        <v>18.529411764705884</v>
      </c>
      <c r="J908" s="120">
        <v>1</v>
      </c>
      <c r="K908" s="110">
        <v>0</v>
      </c>
      <c r="L908" s="110">
        <f>INVENTARIO[[#This Row],[Entradas]]-INVENTARIO[[#This Row],[Salidas]]</f>
        <v>1</v>
      </c>
      <c r="M908" s="42">
        <f>INVENTARIO[[#This Row],[Pricing 1]]*10%</f>
        <v>1.8529411764705885</v>
      </c>
      <c r="N908" s="42">
        <v>142</v>
      </c>
      <c r="O908" s="42">
        <v>17</v>
      </c>
      <c r="P908" s="42">
        <f t="shared" si="63"/>
        <v>8.3529411764705888</v>
      </c>
      <c r="Q908" s="110"/>
      <c r="R908" s="42"/>
      <c r="S908" s="185">
        <v>4</v>
      </c>
      <c r="T908" s="42">
        <f>INVENTARIO[[#This Row],[Costo Unitario (USD)]]+INVENTARIO[[#This Row],[Costo Envío (USD)]]</f>
        <v>12.352941176470589</v>
      </c>
      <c r="U908" s="168">
        <f>INVENTARIO[[#This Row],[Costo total]]*1.5</f>
        <v>18.529411764705884</v>
      </c>
      <c r="V908" s="186">
        <v>20</v>
      </c>
      <c r="W908" s="42">
        <f>INVENTARIO[[#This Row],[Precio Final]]-INVENTARIO[[#This Row],[Costo total]]</f>
        <v>7.6470588235294112</v>
      </c>
      <c r="X908" s="42">
        <f>INVENTARIO[[#This Row],[Ganancia Unitaria]]*INVENTARIO[[#This Row],[Salidas]]</f>
        <v>0</v>
      </c>
      <c r="Y908" s="42" t="s">
        <v>2603</v>
      </c>
      <c r="Z908" s="20">
        <f>INVENTARIO[[#This Row],[Costo Envío (USD)]]*INVENTARIO[[#This Row],[Entradas]]</f>
        <v>4</v>
      </c>
    </row>
    <row r="909" spans="1:26" ht="55" customHeight="1" x14ac:dyDescent="0.15">
      <c r="A909" s="42" t="s">
        <v>2637</v>
      </c>
      <c r="B909" s="181"/>
      <c r="C909" s="22" t="s">
        <v>12</v>
      </c>
      <c r="D909" s="182" t="s">
        <v>2690</v>
      </c>
      <c r="E909" s="179" t="s">
        <v>2606</v>
      </c>
      <c r="F909" s="180" t="s">
        <v>697</v>
      </c>
      <c r="G909" s="183" t="s">
        <v>2291</v>
      </c>
      <c r="H909" s="175">
        <f>INVENTARIO[[#This Row],[Precio Final]]</f>
        <v>20</v>
      </c>
      <c r="I909" s="184">
        <f t="shared" si="62"/>
        <v>18.529411764705884</v>
      </c>
      <c r="J909" s="120">
        <v>2</v>
      </c>
      <c r="K909" s="110">
        <v>0</v>
      </c>
      <c r="L909" s="110">
        <f>INVENTARIO[[#This Row],[Entradas]]-INVENTARIO[[#This Row],[Salidas]]</f>
        <v>2</v>
      </c>
      <c r="M909" s="42">
        <f>INVENTARIO[[#This Row],[Pricing 1]]*10%</f>
        <v>1.8529411764705885</v>
      </c>
      <c r="N909" s="42">
        <v>142</v>
      </c>
      <c r="O909" s="42">
        <v>17</v>
      </c>
      <c r="P909" s="42">
        <f t="shared" si="63"/>
        <v>8.3529411764705888</v>
      </c>
      <c r="Q909" s="110"/>
      <c r="R909" s="42"/>
      <c r="S909" s="185">
        <v>4</v>
      </c>
      <c r="T909" s="42">
        <f>INVENTARIO[[#This Row],[Costo Unitario (USD)]]+INVENTARIO[[#This Row],[Costo Envío (USD)]]</f>
        <v>12.352941176470589</v>
      </c>
      <c r="U909" s="168">
        <f>INVENTARIO[[#This Row],[Costo total]]*1.5</f>
        <v>18.529411764705884</v>
      </c>
      <c r="V909" s="186">
        <v>20</v>
      </c>
      <c r="W909" s="42">
        <f>INVENTARIO[[#This Row],[Precio Final]]-INVENTARIO[[#This Row],[Costo total]]</f>
        <v>7.6470588235294112</v>
      </c>
      <c r="X909" s="42">
        <f>INVENTARIO[[#This Row],[Ganancia Unitaria]]*INVENTARIO[[#This Row],[Salidas]]</f>
        <v>0</v>
      </c>
      <c r="Y909" s="42" t="s">
        <v>2603</v>
      </c>
      <c r="Z909" s="20">
        <f>INVENTARIO[[#This Row],[Costo Envío (USD)]]*INVENTARIO[[#This Row],[Entradas]]</f>
        <v>8</v>
      </c>
    </row>
    <row r="910" spans="1:26" ht="55" customHeight="1" x14ac:dyDescent="0.15">
      <c r="A910" s="42" t="s">
        <v>2636</v>
      </c>
      <c r="B910" s="181"/>
      <c r="C910" s="22" t="s">
        <v>12</v>
      </c>
      <c r="D910" s="182" t="s">
        <v>2690</v>
      </c>
      <c r="E910" s="179" t="s">
        <v>2606</v>
      </c>
      <c r="F910" s="180" t="s">
        <v>698</v>
      </c>
      <c r="G910" s="183" t="s">
        <v>2291</v>
      </c>
      <c r="H910" s="175">
        <f>INVENTARIO[[#This Row],[Precio Final]]</f>
        <v>20</v>
      </c>
      <c r="I910" s="184">
        <f t="shared" si="62"/>
        <v>18.529411764705884</v>
      </c>
      <c r="J910" s="120">
        <v>2</v>
      </c>
      <c r="K910" s="110">
        <v>0</v>
      </c>
      <c r="L910" s="110">
        <f>INVENTARIO[[#This Row],[Entradas]]-INVENTARIO[[#This Row],[Salidas]]</f>
        <v>2</v>
      </c>
      <c r="M910" s="42">
        <f>INVENTARIO[[#This Row],[Pricing 1]]*10%</f>
        <v>1.8529411764705885</v>
      </c>
      <c r="N910" s="42">
        <v>142</v>
      </c>
      <c r="O910" s="42">
        <v>17</v>
      </c>
      <c r="P910" s="42">
        <f t="shared" si="63"/>
        <v>8.3529411764705888</v>
      </c>
      <c r="Q910" s="110"/>
      <c r="R910" s="42"/>
      <c r="S910" s="185">
        <v>4</v>
      </c>
      <c r="T910" s="42">
        <f>INVENTARIO[[#This Row],[Costo Unitario (USD)]]+INVENTARIO[[#This Row],[Costo Envío (USD)]]</f>
        <v>12.352941176470589</v>
      </c>
      <c r="U910" s="168">
        <f>INVENTARIO[[#This Row],[Costo total]]*1.5</f>
        <v>18.529411764705884</v>
      </c>
      <c r="V910" s="186">
        <v>20</v>
      </c>
      <c r="W910" s="42">
        <f>INVENTARIO[[#This Row],[Precio Final]]-INVENTARIO[[#This Row],[Costo total]]</f>
        <v>7.6470588235294112</v>
      </c>
      <c r="X910" s="42">
        <f>INVENTARIO[[#This Row],[Ganancia Unitaria]]*INVENTARIO[[#This Row],[Salidas]]</f>
        <v>0</v>
      </c>
      <c r="Y910" s="42" t="s">
        <v>2603</v>
      </c>
      <c r="Z910" s="20">
        <f>INVENTARIO[[#This Row],[Costo Envío (USD)]]*INVENTARIO[[#This Row],[Entradas]]</f>
        <v>8</v>
      </c>
    </row>
    <row r="911" spans="1:26" ht="55" customHeight="1" x14ac:dyDescent="0.15">
      <c r="A911" s="42" t="s">
        <v>2635</v>
      </c>
      <c r="B911" s="181"/>
      <c r="C911" s="22" t="s">
        <v>12</v>
      </c>
      <c r="D911" s="182" t="s">
        <v>2690</v>
      </c>
      <c r="E911" s="179" t="s">
        <v>2594</v>
      </c>
      <c r="F911" s="180" t="s">
        <v>693</v>
      </c>
      <c r="G911" s="183" t="s">
        <v>2291</v>
      </c>
      <c r="H911" s="175">
        <f>INVENTARIO[[#This Row],[Precio Final]]</f>
        <v>20</v>
      </c>
      <c r="I911" s="184">
        <f t="shared" si="62"/>
        <v>32.117647058823536</v>
      </c>
      <c r="J911" s="120">
        <v>4</v>
      </c>
      <c r="K911" s="110">
        <v>0</v>
      </c>
      <c r="L911" s="110">
        <f>INVENTARIO[[#This Row],[Entradas]]-INVENTARIO[[#This Row],[Salidas]]</f>
        <v>4</v>
      </c>
      <c r="M911" s="42">
        <f>INVENTARIO[[#This Row],[Pricing 1]]*10%</f>
        <v>3.211764705882354</v>
      </c>
      <c r="N911" s="42">
        <v>211</v>
      </c>
      <c r="O911" s="42">
        <v>17</v>
      </c>
      <c r="P911" s="42">
        <f t="shared" si="63"/>
        <v>12.411764705882353</v>
      </c>
      <c r="Q911" s="110"/>
      <c r="R911" s="42"/>
      <c r="S911" s="185">
        <v>9</v>
      </c>
      <c r="T911" s="42">
        <f>INVENTARIO[[#This Row],[Costo Unitario (USD)]]+INVENTARIO[[#This Row],[Costo Envío (USD)]]</f>
        <v>21.411764705882355</v>
      </c>
      <c r="U911" s="168">
        <f>INVENTARIO[[#This Row],[Costo total]]*1.5</f>
        <v>32.117647058823536</v>
      </c>
      <c r="V911" s="186">
        <v>20</v>
      </c>
      <c r="W911" s="42">
        <f>INVENTARIO[[#This Row],[Precio Final]]-INVENTARIO[[#This Row],[Costo total]]</f>
        <v>-1.411764705882355</v>
      </c>
      <c r="X911" s="42">
        <f>INVENTARIO[[#This Row],[Ganancia Unitaria]]*INVENTARIO[[#This Row],[Salidas]]</f>
        <v>0</v>
      </c>
      <c r="Y911" s="42" t="s">
        <v>2603</v>
      </c>
      <c r="Z911" s="20">
        <f>INVENTARIO[[#This Row],[Costo Envío (USD)]]*INVENTARIO[[#This Row],[Entradas]]</f>
        <v>36</v>
      </c>
    </row>
    <row r="912" spans="1:26" ht="55" customHeight="1" x14ac:dyDescent="0.15">
      <c r="A912" s="42" t="s">
        <v>2634</v>
      </c>
      <c r="B912" s="181"/>
      <c r="C912" s="22" t="s">
        <v>12</v>
      </c>
      <c r="D912" s="182" t="s">
        <v>2690</v>
      </c>
      <c r="E912" s="179" t="s">
        <v>2675</v>
      </c>
      <c r="F912" s="180" t="s">
        <v>2336</v>
      </c>
      <c r="G912" s="183" t="s">
        <v>164</v>
      </c>
      <c r="H912" s="175">
        <f>INVENTARIO[[#This Row],[Precio Final]]</f>
        <v>10</v>
      </c>
      <c r="I912" s="184">
        <f t="shared" si="62"/>
        <v>5.7352941176470589</v>
      </c>
      <c r="J912" s="120">
        <v>2</v>
      </c>
      <c r="K912" s="110">
        <f>SUMIFS(VENTAS[Cantidad],VENTAS[Código del producto Vendido],INVENTARIO[[#This Row],[Code]])</f>
        <v>0</v>
      </c>
      <c r="L912" s="110">
        <f>INVENTARIO[[#This Row],[Entradas]]-INVENTARIO[[#This Row],[Salidas]]</f>
        <v>2</v>
      </c>
      <c r="M912" s="42">
        <f>INVENTARIO[[#This Row],[Pricing 1]]*10%</f>
        <v>0.57352941176470595</v>
      </c>
      <c r="N912" s="42">
        <v>48</v>
      </c>
      <c r="O912" s="42">
        <v>17</v>
      </c>
      <c r="P912" s="42">
        <f t="shared" si="63"/>
        <v>2.8235294117647061</v>
      </c>
      <c r="Q912" s="110"/>
      <c r="R912" s="42"/>
      <c r="S912" s="185">
        <v>1</v>
      </c>
      <c r="T912" s="42">
        <f>INVENTARIO[[#This Row],[Costo Unitario (USD)]]+INVENTARIO[[#This Row],[Costo Envío (USD)]]</f>
        <v>3.8235294117647061</v>
      </c>
      <c r="U912" s="168">
        <f>INVENTARIO[[#This Row],[Costo total]]*1.5</f>
        <v>5.7352941176470589</v>
      </c>
      <c r="V912" s="186">
        <v>10</v>
      </c>
      <c r="W912" s="42">
        <f>INVENTARIO[[#This Row],[Precio Final]]-INVENTARIO[[#This Row],[Costo total]]</f>
        <v>6.1764705882352935</v>
      </c>
      <c r="X912" s="42">
        <f>INVENTARIO[[#This Row],[Ganancia Unitaria]]*INVENTARIO[[#This Row],[Salidas]]</f>
        <v>0</v>
      </c>
      <c r="Y912" s="42" t="s">
        <v>2603</v>
      </c>
      <c r="Z912" s="20">
        <f>INVENTARIO[[#This Row],[Costo Envío (USD)]]*INVENTARIO[[#This Row],[Entradas]]</f>
        <v>2</v>
      </c>
    </row>
    <row r="913" spans="1:26" ht="55" customHeight="1" x14ac:dyDescent="0.15">
      <c r="A913" s="42" t="s">
        <v>2632</v>
      </c>
      <c r="B913" s="181"/>
      <c r="C913" s="22" t="s">
        <v>12</v>
      </c>
      <c r="D913" s="182" t="s">
        <v>415</v>
      </c>
      <c r="E913" s="179" t="s">
        <v>2607</v>
      </c>
      <c r="F913" s="180" t="s">
        <v>697</v>
      </c>
      <c r="G913" s="183" t="s">
        <v>164</v>
      </c>
      <c r="H913" s="175">
        <f>INVENTARIO[[#This Row],[Precio Final]]</f>
        <v>20</v>
      </c>
      <c r="I913" s="184">
        <f t="shared" si="62"/>
        <v>14.382352941176471</v>
      </c>
      <c r="J913" s="120">
        <v>1</v>
      </c>
      <c r="K913" s="110">
        <v>0</v>
      </c>
      <c r="L913" s="110">
        <f>INVENTARIO[[#This Row],[Entradas]]-INVENTARIO[[#This Row],[Salidas]]</f>
        <v>1</v>
      </c>
      <c r="M913" s="42">
        <f>INVENTARIO[[#This Row],[Pricing 1]]*10%</f>
        <v>1.4382352941176473</v>
      </c>
      <c r="N913" s="42">
        <v>112</v>
      </c>
      <c r="O913" s="42">
        <v>17</v>
      </c>
      <c r="P913" s="42">
        <f t="shared" si="63"/>
        <v>6.5882352941176467</v>
      </c>
      <c r="Q913" s="110"/>
      <c r="R913" s="42"/>
      <c r="S913" s="185">
        <v>3</v>
      </c>
      <c r="T913" s="42">
        <f>INVENTARIO[[#This Row],[Costo Unitario (USD)]]+INVENTARIO[[#This Row],[Costo Envío (USD)]]</f>
        <v>9.5882352941176467</v>
      </c>
      <c r="U913" s="168">
        <f>INVENTARIO[[#This Row],[Costo total]]*1.5</f>
        <v>14.382352941176471</v>
      </c>
      <c r="V913" s="186">
        <v>20</v>
      </c>
      <c r="W913" s="42">
        <f>INVENTARIO[[#This Row],[Precio Final]]-INVENTARIO[[#This Row],[Costo total]]</f>
        <v>10.411764705882353</v>
      </c>
      <c r="X913" s="42">
        <f>INVENTARIO[[#This Row],[Ganancia Unitaria]]*INVENTARIO[[#This Row],[Salidas]]</f>
        <v>0</v>
      </c>
      <c r="Y913" s="42" t="s">
        <v>2603</v>
      </c>
      <c r="Z913" s="20">
        <f>INVENTARIO[[#This Row],[Costo Envío (USD)]]*INVENTARIO[[#This Row],[Entradas]]</f>
        <v>3</v>
      </c>
    </row>
    <row r="914" spans="1:26" ht="55" customHeight="1" x14ac:dyDescent="0.15">
      <c r="A914" s="42" t="s">
        <v>2633</v>
      </c>
      <c r="B914" s="181"/>
      <c r="C914" s="22" t="s">
        <v>12</v>
      </c>
      <c r="D914" s="182" t="s">
        <v>415</v>
      </c>
      <c r="E914" s="179" t="s">
        <v>2607</v>
      </c>
      <c r="F914" s="180" t="s">
        <v>698</v>
      </c>
      <c r="G914" s="183" t="s">
        <v>164</v>
      </c>
      <c r="H914" s="175">
        <f>INVENTARIO[[#This Row],[Precio Final]]</f>
        <v>20</v>
      </c>
      <c r="I914" s="184">
        <f t="shared" si="62"/>
        <v>14.382352941176471</v>
      </c>
      <c r="J914" s="120">
        <v>1</v>
      </c>
      <c r="K914" s="110">
        <v>0</v>
      </c>
      <c r="L914" s="110">
        <f>INVENTARIO[[#This Row],[Entradas]]-INVENTARIO[[#This Row],[Salidas]]</f>
        <v>1</v>
      </c>
      <c r="M914" s="42">
        <f>INVENTARIO[[#This Row],[Pricing 1]]*10%</f>
        <v>1.4382352941176473</v>
      </c>
      <c r="N914" s="42">
        <v>112</v>
      </c>
      <c r="O914" s="42">
        <v>17</v>
      </c>
      <c r="P914" s="42">
        <f t="shared" si="63"/>
        <v>6.5882352941176467</v>
      </c>
      <c r="Q914" s="110"/>
      <c r="R914" s="42"/>
      <c r="S914" s="185">
        <v>3</v>
      </c>
      <c r="T914" s="42">
        <f>INVENTARIO[[#This Row],[Costo Unitario (USD)]]+INVENTARIO[[#This Row],[Costo Envío (USD)]]</f>
        <v>9.5882352941176467</v>
      </c>
      <c r="U914" s="168">
        <f>INVENTARIO[[#This Row],[Costo total]]*1.5</f>
        <v>14.382352941176471</v>
      </c>
      <c r="V914" s="186">
        <v>20</v>
      </c>
      <c r="W914" s="42">
        <f>INVENTARIO[[#This Row],[Precio Final]]-INVENTARIO[[#This Row],[Costo total]]</f>
        <v>10.411764705882353</v>
      </c>
      <c r="X914" s="42">
        <f>INVENTARIO[[#This Row],[Ganancia Unitaria]]*INVENTARIO[[#This Row],[Salidas]]</f>
        <v>0</v>
      </c>
      <c r="Y914" s="42" t="s">
        <v>2603</v>
      </c>
      <c r="Z914" s="20">
        <f>INVENTARIO[[#This Row],[Costo Envío (USD)]]*INVENTARIO[[#This Row],[Entradas]]</f>
        <v>3</v>
      </c>
    </row>
    <row r="915" spans="1:26" ht="55" customHeight="1" x14ac:dyDescent="0.15">
      <c r="A915" s="42" t="s">
        <v>2674</v>
      </c>
      <c r="B915" s="181"/>
      <c r="C915" s="22" t="s">
        <v>12</v>
      </c>
      <c r="D915" s="182" t="s">
        <v>415</v>
      </c>
      <c r="E915" s="179" t="s">
        <v>2670</v>
      </c>
      <c r="F915" s="180" t="s">
        <v>2672</v>
      </c>
      <c r="G915" s="183" t="s">
        <v>164</v>
      </c>
      <c r="H915" s="175">
        <f>INVENTARIO[[#This Row],[Precio Final]]</f>
        <v>8</v>
      </c>
      <c r="I915" s="184">
        <f t="shared" si="62"/>
        <v>6.3529411764705888</v>
      </c>
      <c r="J915" s="120">
        <v>2</v>
      </c>
      <c r="K915" s="110">
        <f>SUMIFS(VENTAS[Cantidad],VENTAS[Código del producto Vendido],INVENTARIO[[#This Row],[Code]])</f>
        <v>1</v>
      </c>
      <c r="L915" s="110">
        <f>INVENTARIO[[#This Row],[Entradas]]-INVENTARIO[[#This Row],[Salidas]]</f>
        <v>1</v>
      </c>
      <c r="M915" s="42">
        <f>INVENTARIO[[#This Row],[Pricing 1]]*10%</f>
        <v>0.6352941176470589</v>
      </c>
      <c r="N915" s="42">
        <v>55</v>
      </c>
      <c r="O915" s="42">
        <v>17</v>
      </c>
      <c r="P915" s="42">
        <f t="shared" si="63"/>
        <v>3.2352941176470589</v>
      </c>
      <c r="Q915" s="110"/>
      <c r="R915" s="42"/>
      <c r="S915" s="185">
        <v>1</v>
      </c>
      <c r="T915" s="42">
        <f>INVENTARIO[[#This Row],[Costo Unitario (USD)]]+INVENTARIO[[#This Row],[Costo Envío (USD)]]</f>
        <v>4.2352941176470589</v>
      </c>
      <c r="U915" s="168">
        <f>INVENTARIO[[#This Row],[Costo total]]*1.5</f>
        <v>6.3529411764705888</v>
      </c>
      <c r="V915" s="186">
        <v>8</v>
      </c>
      <c r="W915" s="42">
        <f>INVENTARIO[[#This Row],[Precio Final]]-INVENTARIO[[#This Row],[Costo total]]</f>
        <v>3.7647058823529411</v>
      </c>
      <c r="X915" s="42">
        <f>INVENTARIO[[#This Row],[Ganancia Unitaria]]*INVENTARIO[[#This Row],[Salidas]]</f>
        <v>3.7647058823529411</v>
      </c>
      <c r="Y915" s="42" t="s">
        <v>2603</v>
      </c>
      <c r="Z915" s="20">
        <f>INVENTARIO[[#This Row],[Costo Envío (USD)]]*INVENTARIO[[#This Row],[Entradas]]</f>
        <v>2</v>
      </c>
    </row>
    <row r="916" spans="1:26" ht="55" customHeight="1" x14ac:dyDescent="0.15">
      <c r="A916" s="42" t="s">
        <v>2673</v>
      </c>
      <c r="B916" s="181"/>
      <c r="C916" s="22" t="s">
        <v>12</v>
      </c>
      <c r="D916" s="182" t="s">
        <v>2690</v>
      </c>
      <c r="E916" s="179" t="s">
        <v>2671</v>
      </c>
      <c r="F916" s="180" t="s">
        <v>2672</v>
      </c>
      <c r="G916" s="183" t="s">
        <v>164</v>
      </c>
      <c r="H916" s="175">
        <f>INVENTARIO[[#This Row],[Precio Final]]</f>
        <v>8</v>
      </c>
      <c r="I916" s="184">
        <f t="shared" si="62"/>
        <v>5.6470588235294112</v>
      </c>
      <c r="J916" s="120">
        <v>2</v>
      </c>
      <c r="K916" s="110">
        <f>SUMIFS(VENTAS[Cantidad],VENTAS[Código del producto Vendido],INVENTARIO[[#This Row],[Code]])</f>
        <v>0</v>
      </c>
      <c r="L916" s="110">
        <f>INVENTARIO[[#This Row],[Entradas]]-INVENTARIO[[#This Row],[Salidas]]</f>
        <v>2</v>
      </c>
      <c r="M916" s="42">
        <f>INVENTARIO[[#This Row],[Pricing 1]]*10%</f>
        <v>0.56470588235294117</v>
      </c>
      <c r="N916" s="42">
        <v>47</v>
      </c>
      <c r="O916" s="42">
        <v>17</v>
      </c>
      <c r="P916" s="42">
        <f t="shared" si="63"/>
        <v>2.7647058823529411</v>
      </c>
      <c r="Q916" s="110"/>
      <c r="R916" s="42"/>
      <c r="S916" s="185">
        <v>1</v>
      </c>
      <c r="T916" s="42">
        <f>INVENTARIO[[#This Row],[Costo Unitario (USD)]]+INVENTARIO[[#This Row],[Costo Envío (USD)]]</f>
        <v>3.7647058823529411</v>
      </c>
      <c r="U916" s="168">
        <f>INVENTARIO[[#This Row],[Costo total]]*1.5</f>
        <v>5.6470588235294112</v>
      </c>
      <c r="V916" s="186">
        <v>8</v>
      </c>
      <c r="W916" s="42">
        <f>INVENTARIO[[#This Row],[Precio Final]]-INVENTARIO[[#This Row],[Costo total]]</f>
        <v>4.2352941176470589</v>
      </c>
      <c r="X916" s="42">
        <f>INVENTARIO[[#This Row],[Ganancia Unitaria]]*INVENTARIO[[#This Row],[Salidas]]</f>
        <v>0</v>
      </c>
      <c r="Y916" s="42" t="s">
        <v>2603</v>
      </c>
      <c r="Z916" s="20">
        <f>INVENTARIO[[#This Row],[Costo Envío (USD)]]*INVENTARIO[[#This Row],[Entradas]]</f>
        <v>2</v>
      </c>
    </row>
    <row r="917" spans="1:26" ht="55" customHeight="1" x14ac:dyDescent="0.15">
      <c r="A917" s="187" t="s">
        <v>2623</v>
      </c>
      <c r="B917" s="22"/>
      <c r="C917" s="22" t="s">
        <v>12</v>
      </c>
      <c r="D917" s="187" t="s">
        <v>2690</v>
      </c>
      <c r="E917" s="187" t="s">
        <v>2608</v>
      </c>
      <c r="F917" s="187" t="s">
        <v>2599</v>
      </c>
      <c r="G917" s="187" t="s">
        <v>164</v>
      </c>
      <c r="H917" s="175">
        <f>INVENTARIO[[#This Row],[Precio Final]]</f>
        <v>2</v>
      </c>
      <c r="I917" s="187">
        <f t="shared" si="62"/>
        <v>2.0867647058823531</v>
      </c>
      <c r="J917" s="187">
        <v>3</v>
      </c>
      <c r="K917" s="187">
        <f>SUMIFS(VENTAS[Cantidad],VENTAS[Código del producto Vendido],INVENTARIO[[#This Row],[Code]])</f>
        <v>3</v>
      </c>
      <c r="L917" s="187">
        <f>INVENTARIO[[#This Row],[Entradas]]-INVENTARIO[[#This Row],[Salidas]]</f>
        <v>0</v>
      </c>
      <c r="M917" s="190">
        <f>INVENTARIO[[#This Row],[Pricing 1]]*10%</f>
        <v>0.20867647058823532</v>
      </c>
      <c r="N917" s="191">
        <v>16</v>
      </c>
      <c r="O917" s="191">
        <v>17</v>
      </c>
      <c r="P917" s="190">
        <f t="shared" si="63"/>
        <v>0.94117647058823528</v>
      </c>
      <c r="Q917" s="187"/>
      <c r="R917" s="187"/>
      <c r="S917" s="187">
        <v>0.45</v>
      </c>
      <c r="T917" s="42">
        <f>INVENTARIO[[#This Row],[Costo Unitario (USD)]]+INVENTARIO[[#This Row],[Costo Envío (USD)]]</f>
        <v>1.3911764705882352</v>
      </c>
      <c r="U917" s="190">
        <f>INVENTARIO[[#This Row],[Costo total]]*1.5</f>
        <v>2.0867647058823531</v>
      </c>
      <c r="V917" s="191">
        <v>2</v>
      </c>
      <c r="W917" s="191">
        <f>INVENTARIO[[#This Row],[Precio Final]]-INVENTARIO[[#This Row],[Costo total]]</f>
        <v>0.60882352941176476</v>
      </c>
      <c r="X917" s="187">
        <f>INVENTARIO[[#This Row],[Ganancia Unitaria]]*INVENTARIO[[#This Row],[Salidas]]</f>
        <v>1.8264705882352943</v>
      </c>
      <c r="Y917" s="187" t="s">
        <v>2603</v>
      </c>
      <c r="Z917" s="20">
        <f>INVENTARIO[[#This Row],[Costo Envío (USD)]]*INVENTARIO[[#This Row],[Entradas]]</f>
        <v>1.35</v>
      </c>
    </row>
    <row r="918" spans="1:26" ht="55" customHeight="1" x14ac:dyDescent="0.15">
      <c r="A918" s="42" t="s">
        <v>2624</v>
      </c>
      <c r="B918" s="181"/>
      <c r="C918" s="22" t="s">
        <v>12</v>
      </c>
      <c r="D918" s="182" t="s">
        <v>2690</v>
      </c>
      <c r="E918" s="179" t="s">
        <v>2608</v>
      </c>
      <c r="F918" s="180" t="s">
        <v>2609</v>
      </c>
      <c r="G918" s="183" t="s">
        <v>164</v>
      </c>
      <c r="H918" s="175">
        <f>INVENTARIO[[#This Row],[Precio Final]]</f>
        <v>2</v>
      </c>
      <c r="I918" s="184">
        <f t="shared" si="62"/>
        <v>2.0867647058823531</v>
      </c>
      <c r="J918" s="120">
        <v>3</v>
      </c>
      <c r="K918" s="110">
        <f>SUMIFS(VENTAS[Cantidad],VENTAS[Código del producto Vendido],INVENTARIO[[#This Row],[Code]])</f>
        <v>2</v>
      </c>
      <c r="L918" s="110">
        <f>INVENTARIO[[#This Row],[Entradas]]-INVENTARIO[[#This Row],[Salidas]]</f>
        <v>1</v>
      </c>
      <c r="M918" s="42">
        <f>INVENTARIO[[#This Row],[Pricing 1]]*10%</f>
        <v>0.20867647058823532</v>
      </c>
      <c r="N918" s="42">
        <v>16</v>
      </c>
      <c r="O918" s="42">
        <v>17</v>
      </c>
      <c r="P918" s="42">
        <f t="shared" si="63"/>
        <v>0.94117647058823528</v>
      </c>
      <c r="Q918" s="110"/>
      <c r="R918" s="42"/>
      <c r="S918" s="185">
        <v>0.45</v>
      </c>
      <c r="T918" s="42">
        <f>INVENTARIO[[#This Row],[Costo Unitario (USD)]]+INVENTARIO[[#This Row],[Costo Envío (USD)]]</f>
        <v>1.3911764705882352</v>
      </c>
      <c r="U918" s="168">
        <f>INVENTARIO[[#This Row],[Costo total]]*1.5</f>
        <v>2.0867647058823531</v>
      </c>
      <c r="V918" s="186">
        <v>2</v>
      </c>
      <c r="W918" s="42">
        <f>INVENTARIO[[#This Row],[Precio Final]]-INVENTARIO[[#This Row],[Costo total]]</f>
        <v>0.60882352941176476</v>
      </c>
      <c r="X918" s="42">
        <f>INVENTARIO[[#This Row],[Ganancia Unitaria]]*INVENTARIO[[#This Row],[Salidas]]</f>
        <v>1.2176470588235295</v>
      </c>
      <c r="Y918" s="42" t="s">
        <v>2603</v>
      </c>
      <c r="Z918" s="20">
        <f>INVENTARIO[[#This Row],[Costo Envío (USD)]]*INVENTARIO[[#This Row],[Entradas]]</f>
        <v>1.35</v>
      </c>
    </row>
    <row r="919" spans="1:26" ht="55" customHeight="1" x14ac:dyDescent="0.15">
      <c r="A919" s="42" t="s">
        <v>2625</v>
      </c>
      <c r="B919" s="181"/>
      <c r="C919" s="22" t="s">
        <v>12</v>
      </c>
      <c r="D919" s="182" t="s">
        <v>2690</v>
      </c>
      <c r="E919" s="179" t="s">
        <v>2608</v>
      </c>
      <c r="F919" s="180" t="s">
        <v>2610</v>
      </c>
      <c r="G919" s="183" t="s">
        <v>164</v>
      </c>
      <c r="H919" s="175">
        <f>INVENTARIO[[#This Row],[Precio Final]]</f>
        <v>2</v>
      </c>
      <c r="I919" s="184">
        <f t="shared" si="62"/>
        <v>2.0867647058823531</v>
      </c>
      <c r="J919" s="120">
        <v>3</v>
      </c>
      <c r="K919" s="110">
        <f>SUMIFS(VENTAS[Cantidad],VENTAS[Código del producto Vendido],INVENTARIO[[#This Row],[Code]])</f>
        <v>3</v>
      </c>
      <c r="L919" s="110">
        <f>INVENTARIO[[#This Row],[Entradas]]-INVENTARIO[[#This Row],[Salidas]]</f>
        <v>0</v>
      </c>
      <c r="M919" s="42">
        <f>INVENTARIO[[#This Row],[Pricing 1]]*10%</f>
        <v>0.20867647058823532</v>
      </c>
      <c r="N919" s="42">
        <v>16</v>
      </c>
      <c r="O919" s="42">
        <v>17</v>
      </c>
      <c r="P919" s="42">
        <f t="shared" si="63"/>
        <v>0.94117647058823528</v>
      </c>
      <c r="Q919" s="110"/>
      <c r="R919" s="42"/>
      <c r="S919" s="185">
        <v>0.45</v>
      </c>
      <c r="T919" s="42">
        <f>INVENTARIO[[#This Row],[Costo Unitario (USD)]]+INVENTARIO[[#This Row],[Costo Envío (USD)]]</f>
        <v>1.3911764705882352</v>
      </c>
      <c r="U919" s="168">
        <f>INVENTARIO[[#This Row],[Costo total]]*1.5</f>
        <v>2.0867647058823531</v>
      </c>
      <c r="V919" s="186">
        <v>2</v>
      </c>
      <c r="W919" s="42">
        <f>INVENTARIO[[#This Row],[Precio Final]]-INVENTARIO[[#This Row],[Costo total]]</f>
        <v>0.60882352941176476</v>
      </c>
      <c r="X919" s="42">
        <f>INVENTARIO[[#This Row],[Ganancia Unitaria]]*INVENTARIO[[#This Row],[Salidas]]</f>
        <v>1.8264705882352943</v>
      </c>
      <c r="Y919" s="42" t="s">
        <v>2603</v>
      </c>
      <c r="Z919" s="20">
        <f>INVENTARIO[[#This Row],[Costo Envío (USD)]]*INVENTARIO[[#This Row],[Entradas]]</f>
        <v>1.35</v>
      </c>
    </row>
    <row r="920" spans="1:26" ht="55" customHeight="1" x14ac:dyDescent="0.15">
      <c r="A920" s="42" t="s">
        <v>2626</v>
      </c>
      <c r="B920" s="181"/>
      <c r="C920" s="22" t="s">
        <v>12</v>
      </c>
      <c r="D920" s="182" t="s">
        <v>52</v>
      </c>
      <c r="E920" s="179" t="s">
        <v>2611</v>
      </c>
      <c r="F920" s="180" t="s">
        <v>695</v>
      </c>
      <c r="G920" s="183" t="s">
        <v>164</v>
      </c>
      <c r="H920" s="175">
        <f>INVENTARIO[[#This Row],[Precio Final]]</f>
        <v>25</v>
      </c>
      <c r="I920" s="184">
        <f t="shared" si="62"/>
        <v>19.411764705882355</v>
      </c>
      <c r="J920" s="120">
        <v>2</v>
      </c>
      <c r="K920" s="110">
        <v>0</v>
      </c>
      <c r="L920" s="110">
        <f>INVENTARIO[[#This Row],[Entradas]]-INVENTARIO[[#This Row],[Salidas]]</f>
        <v>2</v>
      </c>
      <c r="M920" s="42">
        <f>INVENTARIO[[#This Row],[Pricing 1]]*10%</f>
        <v>1.9411764705882355</v>
      </c>
      <c r="N920" s="42">
        <v>169</v>
      </c>
      <c r="O920" s="42">
        <v>17</v>
      </c>
      <c r="P920" s="42">
        <f t="shared" si="63"/>
        <v>9.9411764705882355</v>
      </c>
      <c r="Q920" s="110"/>
      <c r="R920" s="42"/>
      <c r="S920" s="185">
        <v>3</v>
      </c>
      <c r="T920" s="42">
        <f>INVENTARIO[[#This Row],[Costo Unitario (USD)]]+INVENTARIO[[#This Row],[Costo Envío (USD)]]</f>
        <v>12.941176470588236</v>
      </c>
      <c r="U920" s="168">
        <f>INVENTARIO[[#This Row],[Costo total]]*1.5</f>
        <v>19.411764705882355</v>
      </c>
      <c r="V920" s="186">
        <v>25</v>
      </c>
      <c r="W920" s="42">
        <f>INVENTARIO[[#This Row],[Precio Final]]-INVENTARIO[[#This Row],[Costo total]]</f>
        <v>12.058823529411764</v>
      </c>
      <c r="X920" s="42">
        <f>INVENTARIO[[#This Row],[Ganancia Unitaria]]*INVENTARIO[[#This Row],[Salidas]]</f>
        <v>0</v>
      </c>
      <c r="Y920" s="42" t="s">
        <v>2603</v>
      </c>
      <c r="Z920" s="20">
        <f>INVENTARIO[[#This Row],[Costo Envío (USD)]]*INVENTARIO[[#This Row],[Entradas]]</f>
        <v>6</v>
      </c>
    </row>
    <row r="921" spans="1:26" ht="55" customHeight="1" x14ac:dyDescent="0.15">
      <c r="A921" s="42" t="s">
        <v>2627</v>
      </c>
      <c r="B921" s="181"/>
      <c r="C921" s="22" t="s">
        <v>12</v>
      </c>
      <c r="D921" s="182" t="s">
        <v>50</v>
      </c>
      <c r="E921" s="179" t="s">
        <v>2612</v>
      </c>
      <c r="F921" s="180" t="s">
        <v>699</v>
      </c>
      <c r="G921" s="183" t="s">
        <v>164</v>
      </c>
      <c r="H921" s="175">
        <f>INVENTARIO[[#This Row],[Precio Final]]</f>
        <v>28</v>
      </c>
      <c r="I921" s="184">
        <f t="shared" si="62"/>
        <v>30.794117647058826</v>
      </c>
      <c r="J921" s="120">
        <v>1</v>
      </c>
      <c r="K921" s="110">
        <f>SUMIFS(VENTAS[Cantidad],VENTAS[Código del producto Vendido],INVENTARIO[[#This Row],[Code]])</f>
        <v>0</v>
      </c>
      <c r="L921" s="110">
        <f>INVENTARIO[[#This Row],[Entradas]]-INVENTARIO[[#This Row],[Salidas]]</f>
        <v>1</v>
      </c>
      <c r="M921" s="42">
        <f>INVENTARIO[[#This Row],[Pricing 1]]*10%</f>
        <v>3.079411764705883</v>
      </c>
      <c r="N921" s="42">
        <v>264</v>
      </c>
      <c r="O921" s="42">
        <v>17</v>
      </c>
      <c r="P921" s="42">
        <f t="shared" si="63"/>
        <v>15.529411764705882</v>
      </c>
      <c r="Q921" s="110"/>
      <c r="R921" s="42"/>
      <c r="S921" s="185">
        <v>5</v>
      </c>
      <c r="T921" s="42">
        <f>INVENTARIO[[#This Row],[Costo Unitario (USD)]]+INVENTARIO[[#This Row],[Costo Envío (USD)]]</f>
        <v>20.529411764705884</v>
      </c>
      <c r="U921" s="168">
        <f>INVENTARIO[[#This Row],[Costo total]]*1.5</f>
        <v>30.794117647058826</v>
      </c>
      <c r="V921" s="186">
        <v>28</v>
      </c>
      <c r="W921" s="42">
        <f>INVENTARIO[[#This Row],[Precio Final]]-INVENTARIO[[#This Row],[Costo total]]</f>
        <v>7.470588235294116</v>
      </c>
      <c r="X921" s="42">
        <f>INVENTARIO[[#This Row],[Ganancia Unitaria]]*INVENTARIO[[#This Row],[Salidas]]</f>
        <v>0</v>
      </c>
      <c r="Y921" s="42" t="s">
        <v>2603</v>
      </c>
      <c r="Z921" s="20">
        <f>INVENTARIO[[#This Row],[Costo Envío (USD)]]*INVENTARIO[[#This Row],[Entradas]]</f>
        <v>5</v>
      </c>
    </row>
    <row r="922" spans="1:26" ht="55" customHeight="1" x14ac:dyDescent="0.15">
      <c r="A922" s="187" t="s">
        <v>2630</v>
      </c>
      <c r="B922" s="187"/>
      <c r="C922" s="188" t="s">
        <v>12</v>
      </c>
      <c r="D922" s="188" t="s">
        <v>192</v>
      </c>
      <c r="E922" s="187" t="s">
        <v>2613</v>
      </c>
      <c r="F922" s="187" t="s">
        <v>2336</v>
      </c>
      <c r="G922" s="187" t="s">
        <v>164</v>
      </c>
      <c r="H922" s="175">
        <f>INVENTARIO[[#This Row],[Precio Final]]</f>
        <v>3</v>
      </c>
      <c r="I922" s="187">
        <f t="shared" si="62"/>
        <v>2.6029411764705883</v>
      </c>
      <c r="J922" s="187">
        <v>3</v>
      </c>
      <c r="K922" s="187">
        <v>0</v>
      </c>
      <c r="L922" s="187">
        <v>0</v>
      </c>
      <c r="M922" s="187">
        <f>INVENTARIO[[#This Row],[Pricing 1]]*10%</f>
        <v>0.26029411764705884</v>
      </c>
      <c r="N922" s="187">
        <v>21</v>
      </c>
      <c r="O922" s="187">
        <v>17</v>
      </c>
      <c r="P922" s="191">
        <f t="shared" si="63"/>
        <v>1.2352941176470589</v>
      </c>
      <c r="Q922" s="187"/>
      <c r="R922" s="187"/>
      <c r="S922" s="187">
        <v>0.5</v>
      </c>
      <c r="T922" s="42">
        <f>INVENTARIO[[#This Row],[Costo Unitario (USD)]]+INVENTARIO[[#This Row],[Costo Envío (USD)]]</f>
        <v>1.7352941176470589</v>
      </c>
      <c r="U922" s="190">
        <f>INVENTARIO[[#This Row],[Costo total]]*1.5</f>
        <v>2.6029411764705883</v>
      </c>
      <c r="V922" s="187">
        <v>3</v>
      </c>
      <c r="W922" s="187">
        <f>INVENTARIO[[#This Row],[Precio Final]]-INVENTARIO[[#This Row],[Costo total]]</f>
        <v>1.2647058823529411</v>
      </c>
      <c r="X922" s="187">
        <f>INVENTARIO[[#This Row],[Ganancia Unitaria]]*INVENTARIO[[#This Row],[Salidas]]</f>
        <v>0</v>
      </c>
      <c r="Y922" s="42" t="s">
        <v>2603</v>
      </c>
      <c r="Z922" s="20">
        <f>INVENTARIO[[#This Row],[Costo Envío (USD)]]*INVENTARIO[[#This Row],[Entradas]]</f>
        <v>1.5</v>
      </c>
    </row>
    <row r="923" spans="1:26" ht="55" customHeight="1" x14ac:dyDescent="0.15">
      <c r="A923" s="42" t="s">
        <v>2631</v>
      </c>
      <c r="B923" s="42"/>
      <c r="C923" s="189" t="s">
        <v>12</v>
      </c>
      <c r="D923" s="189" t="s">
        <v>192</v>
      </c>
      <c r="E923" s="42" t="s">
        <v>2614</v>
      </c>
      <c r="F923" s="42" t="s">
        <v>2336</v>
      </c>
      <c r="G923" s="42" t="s">
        <v>2615</v>
      </c>
      <c r="H923" s="175">
        <f>INVENTARIO[[#This Row],[Precio Final]]</f>
        <v>3</v>
      </c>
      <c r="I923" s="42">
        <f t="shared" si="62"/>
        <v>2.8676470588235294</v>
      </c>
      <c r="J923" s="187">
        <v>3</v>
      </c>
      <c r="K923" s="187">
        <v>0</v>
      </c>
      <c r="L923" s="187">
        <v>0</v>
      </c>
      <c r="M923" s="187">
        <f>INVENTARIO[[#This Row],[Pricing 1]]*10%</f>
        <v>0.28676470588235298</v>
      </c>
      <c r="N923" s="42">
        <v>24</v>
      </c>
      <c r="O923" s="42">
        <v>17</v>
      </c>
      <c r="P923" s="42">
        <f t="shared" si="63"/>
        <v>1.411764705882353</v>
      </c>
      <c r="Q923" s="42"/>
      <c r="R923" s="42"/>
      <c r="S923" s="42">
        <v>0.5</v>
      </c>
      <c r="T923" s="42">
        <f>INVENTARIO[[#This Row],[Costo Unitario (USD)]]+INVENTARIO[[#This Row],[Costo Envío (USD)]]</f>
        <v>1.911764705882353</v>
      </c>
      <c r="U923" s="42">
        <f>INVENTARIO[[#This Row],[Costo total]]*1.5</f>
        <v>2.8676470588235294</v>
      </c>
      <c r="V923" s="42">
        <v>3</v>
      </c>
      <c r="W923" s="42">
        <f>INVENTARIO[[#This Row],[Precio Final]]-INVENTARIO[[#This Row],[Costo total]]</f>
        <v>1.088235294117647</v>
      </c>
      <c r="X923" s="42">
        <f>INVENTARIO[[#This Row],[Ganancia Unitaria]]*INVENTARIO[[#This Row],[Salidas]]</f>
        <v>0</v>
      </c>
      <c r="Y923" s="42" t="s">
        <v>2603</v>
      </c>
      <c r="Z923" s="20">
        <f>INVENTARIO[[#This Row],[Costo Envío (USD)]]*INVENTARIO[[#This Row],[Entradas]]</f>
        <v>1.5</v>
      </c>
    </row>
    <row r="924" spans="1:26" ht="55" customHeight="1" x14ac:dyDescent="0.15">
      <c r="A924" s="42" t="s">
        <v>2628</v>
      </c>
      <c r="B924" s="181"/>
      <c r="C924" s="22" t="s">
        <v>12</v>
      </c>
      <c r="D924" s="182" t="s">
        <v>50</v>
      </c>
      <c r="E924" s="179" t="s">
        <v>2616</v>
      </c>
      <c r="F924" s="180" t="s">
        <v>695</v>
      </c>
      <c r="G924" s="183" t="s">
        <v>164</v>
      </c>
      <c r="H924" s="175">
        <f>INVENTARIO[[#This Row],[Precio Final]]</f>
        <v>30</v>
      </c>
      <c r="I924" s="184">
        <f t="shared" si="62"/>
        <v>34.411764705882355</v>
      </c>
      <c r="J924" s="120">
        <v>2</v>
      </c>
      <c r="K924" s="110">
        <f>SUMIFS(VENTAS[Cantidad],VENTAS[Código del producto Vendido],INVENTARIO[[#This Row],[Code]])</f>
        <v>0</v>
      </c>
      <c r="L924" s="110">
        <f>INVENTARIO[[#This Row],[Entradas]]-INVENTARIO[[#This Row],[Salidas]]</f>
        <v>2</v>
      </c>
      <c r="M924" s="42">
        <f>INVENTARIO[[#This Row],[Pricing 1]]*10%</f>
        <v>3.4411764705882355</v>
      </c>
      <c r="N924" s="42">
        <v>305</v>
      </c>
      <c r="O924" s="42">
        <v>17</v>
      </c>
      <c r="P924" s="42">
        <f t="shared" si="63"/>
        <v>17.941176470588236</v>
      </c>
      <c r="Q924" s="110"/>
      <c r="R924" s="42"/>
      <c r="S924" s="185">
        <v>5</v>
      </c>
      <c r="T924" s="42">
        <f>INVENTARIO[[#This Row],[Costo Unitario (USD)]]+INVENTARIO[[#This Row],[Costo Envío (USD)]]</f>
        <v>22.941176470588236</v>
      </c>
      <c r="U924" s="168">
        <f>INVENTARIO[[#This Row],[Costo total]]*1.5</f>
        <v>34.411764705882355</v>
      </c>
      <c r="V924" s="186">
        <v>30</v>
      </c>
      <c r="W924" s="42">
        <f>INVENTARIO[[#This Row],[Precio Final]]-INVENTARIO[[#This Row],[Costo total]]</f>
        <v>7.0588235294117645</v>
      </c>
      <c r="X924" s="42">
        <f>INVENTARIO[[#This Row],[Ganancia Unitaria]]*INVENTARIO[[#This Row],[Salidas]]</f>
        <v>0</v>
      </c>
      <c r="Y924" s="42" t="s">
        <v>2603</v>
      </c>
      <c r="Z924" s="20">
        <f>INVENTARIO[[#This Row],[Costo Envío (USD)]]*INVENTARIO[[#This Row],[Entradas]]</f>
        <v>10</v>
      </c>
    </row>
    <row r="925" spans="1:26" ht="55" customHeight="1" x14ac:dyDescent="0.15">
      <c r="A925" s="42" t="s">
        <v>2629</v>
      </c>
      <c r="B925" s="181"/>
      <c r="C925" s="22" t="s">
        <v>12</v>
      </c>
      <c r="D925" s="182" t="s">
        <v>415</v>
      </c>
      <c r="E925" s="179" t="s">
        <v>2663</v>
      </c>
      <c r="F925" s="180" t="s">
        <v>697</v>
      </c>
      <c r="G925" s="183" t="s">
        <v>164</v>
      </c>
      <c r="H925" s="175">
        <f>INVENTARIO[[#This Row],[Precio Final]]</f>
        <v>0</v>
      </c>
      <c r="I925" s="184">
        <f t="shared" si="62"/>
        <v>10.147058823529411</v>
      </c>
      <c r="J925" s="120">
        <v>1</v>
      </c>
      <c r="K925" s="110">
        <f>SUMIFS(VENTAS[Cantidad],VENTAS[Código del producto Vendido],INVENTARIO[[#This Row],[Code]])</f>
        <v>0</v>
      </c>
      <c r="L925" s="110">
        <f>INVENTARIO[[#This Row],[Entradas]]-INVENTARIO[[#This Row],[Salidas]]</f>
        <v>1</v>
      </c>
      <c r="M925" s="42">
        <f>INVENTARIO[[#This Row],[Pricing 1]]*10%</f>
        <v>1.0147058823529411</v>
      </c>
      <c r="N925" s="42">
        <v>115</v>
      </c>
      <c r="O925" s="42">
        <v>17</v>
      </c>
      <c r="P925" s="42">
        <f t="shared" si="63"/>
        <v>6.7647058823529411</v>
      </c>
      <c r="Q925" s="110"/>
      <c r="R925" s="42"/>
      <c r="S925" s="185">
        <f t="shared" ref="S925" si="64">Q925*R925/1000</f>
        <v>0</v>
      </c>
      <c r="T925" s="42">
        <f>INVENTARIO[[#This Row],[Costo Unitario (USD)]]+INVENTARIO[[#This Row],[Costo Envío (USD)]]</f>
        <v>6.7647058823529411</v>
      </c>
      <c r="U925" s="168">
        <f>INVENTARIO[[#This Row],[Costo total]]*1.5</f>
        <v>10.147058823529411</v>
      </c>
      <c r="V925" s="186"/>
      <c r="W925" s="42"/>
      <c r="X925" s="42">
        <f>INVENTARIO[[#This Row],[Ganancia Unitaria]]*INVENTARIO[[#This Row],[Salidas]]</f>
        <v>0</v>
      </c>
      <c r="Y925" s="42"/>
      <c r="Z925"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6 L788:M788 L790:M790 L792:M792 L794:M794 L796:M796 L798:M798 L800:M800 L802:M802 L804:M804 L806:M806 L808:M808 L810:M810 L812:M812 L814:M814 L816:M816 L818:M818 L820:M820 L822:M822 L824:M824 L826:M826 L828:M828 L830:M830 L832:M832 L834:M834 L836:M836 L838:M838 L840:M840 L842:M842 L844:M844 L846:M847 L849:M849 L851:M851 L853:M853 L855:M855 L857:M857 L859:M859 L861:M861 L863:M863 L865:M865 L867:M867 L869:M869 L871:M871 L873:M873 L875:M875 L877:M877 L879:M879 L881:M881 L883:M883 L860 L885:M921 L924:M925">
    <cfRule type="cellIs" dxfId="70" priority="103" operator="lessThan">
      <formula>0</formula>
    </cfRule>
    <cfRule type="cellIs" dxfId="69"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S786 S788 S790 S792 S794 S796 S798 S800 S802 S804 S806 S808 S810 S812 S814 S816 S818 S820 S822 S824 S826 S828 S830 S832 S834 S836 S838 S840 S842 S844 S846:S847 S849 S851 S853 S855 S857 S859 S861 S863 S865 S867 S869 S871 S877 S879 S881 S88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6 V788:X788 V790:X790 V792:X792 V794:X794 V796:X796 V798:X798 V800:X800 V802:X802 V804:X804 V806:X806 V808:X808 V810:X810 V812:X812 V814:X814 V816:X816 V818:X818 V820:X820 V822:X822 V824:X824 V826:X826 V828:X828 V830:X830 V832:X832 V834:X834 V836:X836 V838:X838 V840:X840 V842:X842 V844:X844 V846:X847 V849:X849 V851:X851 V853:X853 V855:X855 V857:X857 V859:X859 V861:X861 V863:X863 V865:X865 V867:X867 V869:X869 V871 V873:X873 V875:X875 V877:X877 V879:X879 V881:X881 V883:X883 X871 W870:W872 W884 V885:X921 V924:X925 N924:S925 N885:S921">
    <cfRule type="containsBlanks" dxfId="68" priority="102">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S786 S788 S790 S792 S794 S796 S798 S800 S802 S804 S806 S808 S810 S812 S814 S816 S818 S820 S822 S824 S826 S828 S830 S832 S834 S836 S838 S840 S842 S844 S846:S847 S849 S851 S853 S855 S857 S859 S861 S863 S865 S867 S869 S871 S877 S879 S881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H786 H788 H790 H792 H794 H796 H798 H800 H802 H804 H806 H808 H810 H812 H814 H816 H818 H820 H822 H824 H826 H828 H830 H832 H834 H836 H838 H840 H842 H844 H846:H847 H849 H851 H853 H855 H857 H859 H861 H863 H865 H867 H869 H871 H873 H875 H877 H879 H881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6 V788:X788 V790:X790 V792:X792 V794:X794 V796:X796 V798:X798 V800:X800 V802:X802 V804:X804 V806:X806 V808:X808 V810:X810 V812:X812 V814:X814 V816:X816 V818:X818 V820:X820 V822:X822 V824:X824 V826:X826 V828:X828 V830:X830 V832:X832 V834:X834 V836:X836 V838:X838 V840:X840 V842:X842 V844:X844 V846:X847 V849:X849 V851:X851 V853:X853 V855:X855 V857:X857 V859:X859 V861:X861 V863:X863 V865:X865 V867:X867 V869:X869 V871 V873:X873 V875:X875 V877:X877 V879:X879 V881:X881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6 K788:M788 K790:M790 K792:M792 K794:M794 K796:M796 K798:M798 K800:M800 K802:M802 K804:M804 K806:M806 K808:M808 K810:M810 K812:M812 K814:M814 K816:M816 K818:M818 K820:M820 K822:M822 K824:M824 K826:M826 K828:M828 K830:M830 K832:M832 K834:M834 K836:M836 K838:M838 K840:M840 K842:M842 K844:M844 K846:M847 K849:M849 K851:M851 K853:M853 K855:M855 K857:M857 K859:M859 K861:M861 K863:M863 K865:M865 K867:M867 K869:M869 K871:M871 K873:M873 K875:M875 K877:M877 K879:M879 K881:M881 A883:T883 K860:L860 V883:X883 X871 W870:W872 U877:U921 W884 V885:X921 A924:G925 U924:X925 U917:Y917 A885:G921 I885:S921 I924:S925 M346">
    <cfRule type="expression" dxfId="67" priority="101">
      <formula>$L2=0</formula>
    </cfRule>
  </conditionalFormatting>
  <conditionalFormatting sqref="A2:B2">
    <cfRule type="expression" dxfId="66" priority="100">
      <formula>$L2=0</formula>
    </cfRule>
  </conditionalFormatting>
  <conditionalFormatting sqref="N2:R2">
    <cfRule type="expression" dxfId="65" priority="98">
      <formula>$L2=0</formula>
    </cfRule>
  </conditionalFormatting>
  <conditionalFormatting sqref="N2:R2">
    <cfRule type="containsBlanks" dxfId="64" priority="99">
      <formula>LEN(TRIM(N2))=0</formula>
    </cfRule>
  </conditionalFormatting>
  <conditionalFormatting sqref="D2:G2 I2:J2">
    <cfRule type="expression" dxfId="63" priority="97">
      <formula>$L2=0</formula>
    </cfRule>
  </conditionalFormatting>
  <conditionalFormatting sqref="A2:B2">
    <cfRule type="duplicateValues" dxfId="62" priority="105"/>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C786 C788 C790 C792 C794 C796 C798 C800 C802 C804 C806 C808 C810 C812 C814 C816 C818 C820 C822 C824 C826 C828 C830 C832 C834 C836 C838 C840 C842 C844 C846:C847 C849 C851 C853 C855 C857 C859 C861 C863 C865 C867 C869 C871 C873 C875 C877 C879 C881">
    <cfRule type="expression" dxfId="61" priority="96">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6 T788:U788 T790:U790 T792:U792 T794:U794 T796:U796 T798:U798 T800:U800 T802:U802 T804:U804 T806:U806 T808:U808 T810:U810 T812:U812 T814:U814 T816:U816 T818:U818 T820:U820 T822:U822 T824:U824 T826:U826 T828:U828 T830:U830 T832:U832 T834:U834 T836:U836 T838:U838 T840:U840 T842:U842 T844:U844 T846:U847 T849:U849 T851:U851 T853:U853 T855:U855 T857:U857 T859:U859 T861:U861 T863:U863 T865:U865 T867:U867 T869:U869 T871 T873 T875 T877 T879 T881 U870:U876">
    <cfRule type="expression" dxfId="60" priority="95">
      <formula>$L2=0</formula>
    </cfRule>
  </conditionalFormatting>
  <conditionalFormatting sqref="L3:M3">
    <cfRule type="cellIs" dxfId="59" priority="50" operator="lessThan">
      <formula>0</formula>
    </cfRule>
    <cfRule type="cellIs" dxfId="58" priority="51" operator="lessThan">
      <formula>0</formula>
    </cfRule>
  </conditionalFormatting>
  <conditionalFormatting sqref="S3 V3:X3">
    <cfRule type="containsBlanks" dxfId="57" priority="49">
      <formula>LEN(TRIM(S3))=0</formula>
    </cfRule>
  </conditionalFormatting>
  <conditionalFormatting sqref="H3 S3 K3:M3 V3:X3">
    <cfRule type="expression" dxfId="56" priority="48">
      <formula>$L3=0</formula>
    </cfRule>
  </conditionalFormatting>
  <conditionalFormatting sqref="A3:B3">
    <cfRule type="expression" dxfId="55" priority="47">
      <formula>$L3=0</formula>
    </cfRule>
  </conditionalFormatting>
  <conditionalFormatting sqref="N3:R3">
    <cfRule type="expression" dxfId="54" priority="45">
      <formula>$L3=0</formula>
    </cfRule>
  </conditionalFormatting>
  <conditionalFormatting sqref="N3:R3">
    <cfRule type="containsBlanks" dxfId="53" priority="46">
      <formula>LEN(TRIM(N3))=0</formula>
    </cfRule>
  </conditionalFormatting>
  <conditionalFormatting sqref="D3:G3 I3:J3">
    <cfRule type="expression" dxfId="52" priority="44">
      <formula>$L3=0</formula>
    </cfRule>
  </conditionalFormatting>
  <conditionalFormatting sqref="A3:B3">
    <cfRule type="duplicateValues" dxfId="51" priority="52"/>
  </conditionalFormatting>
  <conditionalFormatting sqref="C3">
    <cfRule type="expression" dxfId="50" priority="43">
      <formula>$L3=0</formula>
    </cfRule>
  </conditionalFormatting>
  <conditionalFormatting sqref="T3:U3">
    <cfRule type="containsBlanks" dxfId="49" priority="42">
      <formula>LEN(TRIM(T3))=0</formula>
    </cfRule>
  </conditionalFormatting>
  <conditionalFormatting sqref="T3:U3">
    <cfRule type="expression" dxfId="48" priority="41">
      <formula>$L3=0</formula>
    </cfRule>
  </conditionalFormatting>
  <conditionalFormatting sqref="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6 A788:B788 A790:B790 A792:B792 A794:B794 A796:B796 A798:B798 A800:B800 A802:B802 A804:B804 A806:B806 A808:B808 A810:B810 A812:B812 A814:B814 A816:B816 A818:B818 A820:B820 A822:B822 A824:B824 A826:B826 A828:B828 A830:B830 A832:B832 A834:B834 A836:B836 A838:B838 A840:B840 A842:B842 A844:B844 A846:B847 A849:B849 A851:B851 A853:B853 A855:B855 A857:B857 A859:B859 B861 A863:B863 A865:B865 A867:B867 A869:B869 A871:B871 A873:B873 A875:B875 A877:B877 A879:B879 A881:B881 A860:A861">
    <cfRule type="expression" dxfId="47" priority="34">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6 N788:R788 N790:R790 N792:R792 N794:R794 N796:R796 N798:R798 N800:R800 N802:R802 N804:R804 N806:R806 N808:R808 N810:R810 N812:R812 N814:R814 N816:R816 N818:R818 N820:R820 N822:R822 N824:R824 N826:R826 N828:R828 N830:R830 N832:R832 N834:R834 N836:R836 N838:R838 N840:R840 N842:R842 N844:R844 N846:R847 N849:R849 N851:R851 N853:R853 N855:R855 N857:R857 N859:R859 N861:R861 N863:R863 N865:R865 N867:R867 N869:R869 N871:R871 N873:R873 N875:R875 N877:R877 N879:R879 N881:R881">
    <cfRule type="expression" dxfId="46"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6 N788:R788 N790:R790 N792:R792 N794:R794 N796:R796 N798:R798 N800:R800 N802:R802 N804:R804 N806:R806 N808:R808 N810:R810 N812:R812 N814:R814 N816:R816 N818:R818 N820:R820 N822:R822 N824:R824 N826:R826 N828:R828 N830:R830 N832:R832 N834:R834 N836:R836 N838:R838 N840:R840 N842:R842 N844:R844 N846:R847 N849:R849 N851:R851 N853:R853 N855:R855 N857:R857 N859:R859 N861:R861 N863:R863 N865:R865 N867:R867 N869:R869 N871:R871 N873:R873 N875:R875 N877:R877 N879:R879 N881:R881 N883:R883">
    <cfRule type="containsBlanks" dxfId="45" priority="33">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6 D788:G788 D790:G790 D792:G792 D794:G794 D796:G796 D798:G798 D800:G800 D802:G802 D804:G804 D806:G806 D808:G808 D810:G810 D812:G812 D814:G814 D816:G816 D818:G818 D820:G820 D822:G822 D824:G824 D826:G826 D828:G828 D830:G830 D832:G832 D834:G834 D836:G836 D838:G838 D840:G840 D842:G842 D844:G844 D846:G847 D849:G849 D851:G851 D853:G853 D855:G855 D857:G857 D859:G859 D861:G861 D863:G863 D865:G865 D867:G867 D869:G869 D871:G871 D873:G873 D875:G875 D877:G877 D879:G879 D881:G881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6 I788:J788 I790:J790 I792:J792 I794:J794 I796:J796 I798:J798 I800:J800 I802:J802 I804:J804 I806:J806 I808:J808 I810:J810 I812:J812 I814:J814 I816:J816 I818:J818 I820:J820 I822:J822 I824:J824 I826:J826 I828:J828 I830:J830 I832:J832 I834:J834 I836:J836 I838:J838 I840:J840 I842:J842 I844:J844 I846:J847 I849:J849 I851:J851 I853:J853 I855:J855 I857:J857 I859:J859 I861:J861 I863:J863 I865:J865 I867:J867 I869:J869 I871:J871 I873:J873 I875:J875 I877:J877 I879:J879 I881:J881">
    <cfRule type="expression" dxfId="44"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7:M787 L789:M789 L791:M791 L793:M793 L795:M795 L797:M797 L799:M799 L801:M801 L803:M803 L805:M805 L807:M807 L809:M809 L811:M811 L813:M813 L815:M815 L817:M817 L819:M819 L821:M821 L823:M823 L825:M825 L827:M827 L829:M829 L831:M831 L833:M833 L835:M835 L837:M837 L839:M839 L841:M841 L843:M843 L845:M845 L848:M848 L850:M850 L852:M852 L854:M854 L856:M856 L858:M858 M860 L862:M862 L864:M864 L866:M866 L868:M868 L870:M870 L872:M872 L874:M874 L876:M876 L878:M878 L880:M880 L882:M882 L346">
    <cfRule type="cellIs" dxfId="43" priority="28" operator="lessThan">
      <formula>0</formula>
    </cfRule>
    <cfRule type="cellIs" dxfId="42"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7 S789 S791 S793 S795 S797 S799 S801 S803 S805 S807 S809 S811 S813 S815 S817 S819 S821 S823 S825 S827 S829 S831 S833 S835 S837 S839 S841 S843 S845 S848 S850 S852 S854 S856 S858 S860 S862 S864 S866 S868 S870 S878 S880 S882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7:X787 V789:X789 V791:X791 V793:X793 V795:X795 V797:X797 V799:X799 V801:X801 V803:X803 V805:X805 V807:X807 V809:X809 V811:X811 V813:X813 V815:X815 V817:X817 V819:X819 V821:X821 V823:X823 V825:X825 V827:X827 V829:X829 V831:X831 V833:X833 V835:X835 V837:X837 V839:X839 V841:X841 V843:X843 V845:X845 V848:X848 V850:X850 V852:X852 V854:X854 V856:X856 V858:X858 V860:X860 V862:X862 V864:X864 V866:X866 V868:X868 V870 V872 V874:X874 V876:X876 V878:X878 V880:X880 V882:X882 S872 S876 X872 X870">
    <cfRule type="containsBlanks" dxfId="41" priority="27">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7 H789 H791 H793 H795 H797 H799 H801 H803 H805 H807 H809 H811 H813 H815 H817 H819 H821 H823 H825 H827 H829 H831 H833 H835 H837 H839 H841 H843 H845 H848 H850 H852 H854 H856 H858 H860 H862 H864 H866 H868 H870 H872 H874 H876 H878 H880 H882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7 S789 S791 S793 S795 S797 S799 S801 S803 S805 S807 S809 S811 S813 S815 S817 S819 S821 S823 S825 S827 S829 S831 S833 S835 S837 S839 S841 S843 S845 S848 S850 S852 S854 S856 S858 S860 S862 S864 S866 S868 S870 S878 S880 S882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7:M787 K789:M789 K791:M791 K793:M793 K795:M795 K797:M797 K799:M799 K801:M801 K803:M803 K805:M805 K807:M807 K809:M809 K811:M811 K813:M813 K815:M815 K817:M817 K819:M819 K821:M821 K823:M823 K825:M825 K827:M827 K829:M829 K831:M831 K833:M833 K835:M835 K837:M837 K839:M839 K841:M841 K843:M843 K845:M845 K848:M848 K850:M850 K852:M852 K854:M854 K856:M856 K858:M858 M860 K862:M862 K864:M864 K866:M866 K868:M868 K870:M870 K872:M872 K874:M874 K876:M876 K878:M878 K880:M880 K882:M882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7:X787 V789:X789 V791:X791 V793:X793 V795:X795 V797:X797 V799:X799 V801:X801 V803:X803 V805:X805 V807:X807 V809:X809 V811:X811 V813:X813 V815:X815 V817:X817 V819:X819 V821:X821 V823:X823 V825:X825 V827:X827 V829:X829 V831:X831 V833:X833 V835:X835 V837:X837 V839:X839 V841:X841 V843:X843 V845:X845 V848:X848 V850:X850 V852:X852 V854:X854 V856:X856 V858:X858 V860:X860 V862:X862 V864:X864 V866:X866 V868:X868 V870 V872 V874:X874 V876:X876 V878:X878 V880:X880 V882:X882 S872 S876 X872 X870 L346">
    <cfRule type="expression" dxfId="40" priority="26">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7:B787 A789:B789 A791:B791 A793:B793 A795:B795 A797:B797 A799:B799 A801:B801 A803:B803 A805:B805 A807:B807 A809:B809 A811:B811 A813:B813 A815:B815 A817:B817 A819:B819 A821:B821 A823:B823 A825:B825 A827:B827 A829:B829 A831:B831 A833:B833 A835:B835 A837:B837 A839:B839 A841:B841 A843:B843 A845:B845 A848:B848 A850:B850 A852:B852 A854:B854 A856:B856 A858:B858 B860 A862:B862 A864:B864 A866:B866 A868:B868 A870:B870 A872:B872 A874:B874 A876:B876 A878:B878 A880:B880 A882:B882 A56">
    <cfRule type="expression" dxfId="39" priority="25">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7:R787 N789:R789 N791:R791 N793:R793 N795:R795 N797:R797 N799:R799 N801:R801 N803:R803 N805:R805 N807:R807 N809:R809 N811:R811 N813:R813 N815:R815 N817:R817 N819:R819 N821:R821 N823:R823 N825:R825 N827:R827 N829:R829 N831:R831 N833:R833 N835:R835 N837:R837 N839:R839 N841:R841 N843:R843 N845:R845 N848:R848 N850:R850 N852:R852 N854:R854 N856:R856 N858:R858 N860:R860 N862:R862 N864:R864 N866:R866 N868:R868 N870:R870 N872:R872 N874:R874 N876:R876 N878:R878 N880:R880 N882:R882">
    <cfRule type="expression" dxfId="38"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7:R787 N789:R789 N791:R791 N793:R793 N795:R795 N797:R797 N799:R799 N801:R801 N803:R803 N805:R805 N807:R807 N809:R809 N811:R811 N813:R813 N815:R815 N817:R817 N819:R819 N821:R821 N823:R823 N825:R825 N827:R827 N829:R829 N831:R831 N833:R833 N835:R835 N837:R837 N839:R839 N841:R841 N843:R843 N845:R845 N848:R848 N850:R850 N852:R852 N854:R854 N856:R856 N858:R858 N860:R860 N862:R862 N864:R864 N866:R866 N868:R868 N870:R870 N872:R872 N874:R874 N876:R876 N878:R878 N880:R880 N882:R882">
    <cfRule type="containsBlanks" dxfId="37" priority="24">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7:G787 D789:G789 D791:G791 D793:G793 D795:G795 D797:G797 D799:G799 D801:G801 D803:G803 D805:G805 D807:G807 D809:G809 D811:G811 D813:G813 D815:G815 D817:G817 D819:G819 D821:G821 D823:G823 D825:G825 D827:G827 D829:G829 D831:G831 D833:G833 D835:G835 D837:G837 D839:G839 D841:G841 D843:G843 D845:G845 D848:G848 D850:G850 D852:G852 D854:G854 D856:G856 D858:G858 D860:G860 D862:G862 D864:G864 D866:G866 D868:G868 D870:G870 D872:G872 D874:G874 D876:G876 D878:G878 D880:G880 D882:G882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7:J787 I789:J789 I791:J791 I793:J793 I795:J795 I797:J797 I799:J799 I801:J801 I803:J803 I805:J805 I807:J807 I809:J809 I811:J811 I813:J813 I815:J815 I817:J817 I819:J819 I821:J821 I823:J823 I825:J825 I827:J827 I829:J829 I831:J831 I833:J833 I835:J835 I837:J837 I839:J839 I841:J841 I843:J843 I845:J845 I848:J848 I850:J850 I852:J852 I854:J854 I856:J856 I858:J858 I860:J860 I862:J862 I864:J864 I866:J866 I868:J868 I870:J870 I872:J872 I874:J874 I876:J876 I878:J878 I880:J880 I882:J882">
    <cfRule type="expression" dxfId="36" priority="22">
      <formula>$L5=0</formula>
    </cfRule>
  </conditionalFormatting>
  <conditionalFormatting sqref="A848:B848 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7:B787 A789:B789 A791:B791 A793:B793 A795:B795 A797:B797 A799:B799 A801:B801 A803:B803 A805:B805 A807:B807 A809:B809 A811:B811 A813:B813 A815:B815 A817:B817 A819:B819 A821:B821 A823:B823 A825:B825 A827:B827 A829:B829 A831:B831 A833:B833 A835:B835 A837:B837 A839:B839 A841:B841 A843:B843 A845:B845 A850:B850 A852:B852 A854:B854 A856:B856 A858:B858 B860 A862:B862 A864:B864 A866:B866 A868:B868 A870:B870 A872:B872 A874:B874 A876:B876 A878:B878 A880:B880 A882:B882 A56">
    <cfRule type="duplicateValues" dxfId="35" priority="30"/>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7 C789 C791 C793 C795 C797 C799 C801 C803 C805 C807 C809 C811 C813 C815 C817 C819 C821 C823 C825 C827 C829 C831 C833 C835 C837 C839 C841 C843 C845 C848 C850 C852 C854 C856 C858 C860 C862 C864 C866 C868 C870 C872 C874 C876 C878 C880 C882">
    <cfRule type="expression" dxfId="34"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7:U787 T789:U789 T791:U791 T793:U793 T795:U795 T797:U797 T799:U799 T801:U801 T803:U803 T805:U805 T807:U807 T809:U809 T811:U811 T813:U813 T815:U815 T817:U817 T819:U819 T821:U821 T823:U823 T825:U825 T827:U827 T829:U829 T831:U831 T833:U833 T835:U835 T837:U837 T839:U839 T841:U841 T843:U843 T845:U845 T848:U848 T850:U850 T852:U852 T854:U854 T856:U856 T858:U858 T860:U860 T862:U862 T864:U864 T866:U866 T868:U868 T870 T872 T874 T876 T878 T880 T882">
    <cfRule type="containsBlanks" dxfId="33" priority="20">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7:U787 T789:U789 T791:U791 T793:U793 T795:U795 T797:U797 T799:U799 T801:U801 T803:U803 T805:U805 T807:U807 T809:U809 T811:U811 T813:U813 T815:U815 T817:U817 T819:U819 T821:U821 T823:U823 T825:U825 T827:U827 T829:U829 T831:U831 T833:U833 T835:U835 T837:U837 T839:U839 T841:U841 T843:U843 T845:U845 T848:U848 T850:U850 T852:U852 T854:U854 T856:U856 T858:U858 T860:U860 T862:U862 T864:U864 T866:U866 T868:U868 T870 T872 T874 T876 T878 T880 T882">
    <cfRule type="expression" dxfId="32" priority="19">
      <formula>$L5=0</formula>
    </cfRule>
  </conditionalFormatting>
  <conditionalFormatting sqref="L884:M884">
    <cfRule type="cellIs" dxfId="31" priority="16" operator="lessThan">
      <formula>0</formula>
    </cfRule>
    <cfRule type="cellIs" dxfId="30" priority="17" operator="lessThan">
      <formula>0</formula>
    </cfRule>
  </conditionalFormatting>
  <conditionalFormatting sqref="S884 V884 X884">
    <cfRule type="containsBlanks" dxfId="29" priority="15">
      <formula>LEN(TRIM(S884))=0</formula>
    </cfRule>
  </conditionalFormatting>
  <conditionalFormatting sqref="S884 K884:M884 V884 X884 H884:H925">
    <cfRule type="expression" dxfId="28" priority="14">
      <formula>$L884=0</formula>
    </cfRule>
  </conditionalFormatting>
  <conditionalFormatting sqref="A884:B884">
    <cfRule type="expression" dxfId="27" priority="13">
      <formula>$L884=0</formula>
    </cfRule>
  </conditionalFormatting>
  <conditionalFormatting sqref="N884:R884">
    <cfRule type="expression" dxfId="26" priority="11">
      <formula>$L884=0</formula>
    </cfRule>
  </conditionalFormatting>
  <conditionalFormatting sqref="N884:R884">
    <cfRule type="containsBlanks" dxfId="25" priority="12">
      <formula>LEN(TRIM(N884))=0</formula>
    </cfRule>
  </conditionalFormatting>
  <conditionalFormatting sqref="D884:G884 I884:J884">
    <cfRule type="expression" dxfId="24" priority="10">
      <formula>$L884=0</formula>
    </cfRule>
  </conditionalFormatting>
  <conditionalFormatting sqref="C884">
    <cfRule type="expression" dxfId="23" priority="9">
      <formula>$L884=0</formula>
    </cfRule>
  </conditionalFormatting>
  <conditionalFormatting sqref="T884:T925">
    <cfRule type="containsBlanks" dxfId="22" priority="8">
      <formula>LEN(TRIM(T884))=0</formula>
    </cfRule>
  </conditionalFormatting>
  <conditionalFormatting sqref="T884:T925">
    <cfRule type="expression" dxfId="21" priority="7">
      <formula>$L884=0</formula>
    </cfRule>
  </conditionalFormatting>
  <conditionalFormatting sqref="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6 A788:B788 A790:B790 A792:B792 A794:B794 A796:B796 A798:B798 A800:B800 A802:B802 A804:B804 A806:B806 A808:B808 A810:B810 A812:B812 A814:B814 A816:B816 A818:B818 A820:B820 A822:B822 A824:B824 A826:B826 A828:B828 A830:B830 A832:B832 A834:B834 A836:B836 A838:B838 A840:B840 A842:B842 A844:B844 A846:B847 A849:B849 A851:B851 A853:B853 A855:B855 A857:B857 A859:B859 B861 A863:B863 A865:B865 A867:B867 A869:B869 A871:B871 A873:B873 A875:B875 A877:B877 A879:B879 A881:B881 A883:B883 A860:A861">
    <cfRule type="duplicateValues" dxfId="20" priority="2454"/>
  </conditionalFormatting>
  <conditionalFormatting sqref="S873 S875">
    <cfRule type="containsBlanks" dxfId="19" priority="6">
      <formula>LEN(TRIM(S873))=0</formula>
    </cfRule>
  </conditionalFormatting>
  <conditionalFormatting sqref="S873 S875">
    <cfRule type="expression" dxfId="18" priority="5">
      <formula>$L873=0</formula>
    </cfRule>
  </conditionalFormatting>
  <conditionalFormatting sqref="S874">
    <cfRule type="containsBlanks" dxfId="17" priority="4">
      <formula>LEN(TRIM(S874))=0</formula>
    </cfRule>
  </conditionalFormatting>
  <conditionalFormatting sqref="S874">
    <cfRule type="expression" dxfId="16" priority="3">
      <formula>$L874=0</formula>
    </cfRule>
  </conditionalFormatting>
  <conditionalFormatting sqref="A884:B921 A924:B925">
    <cfRule type="duplicateValues" dxfId="15" priority="2479"/>
  </conditionalFormatting>
  <conditionalFormatting sqref="A922:G923 U922:X923 I922:S923">
    <cfRule type="expression" dxfId="14" priority="1">
      <formula>$L922=0</formula>
    </cfRule>
  </conditionalFormatting>
  <conditionalFormatting sqref="A922:G923 U922:X923 I922:S923">
    <cfRule type="duplicateValues" dxfId="13" priority="2"/>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54"/>
  <sheetViews>
    <sheetView topLeftCell="A718" zoomScale="114" zoomScaleNormal="150" workbookViewId="0">
      <selection activeCell="J757" sqref="J757"/>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92" t="s">
        <v>2192</v>
      </c>
      <c r="B1" s="192"/>
      <c r="C1" s="192"/>
      <c r="D1" s="192"/>
      <c r="E1" s="192"/>
      <c r="G1" s="193" t="s">
        <v>2193</v>
      </c>
      <c r="H1" s="193"/>
      <c r="I1" s="155"/>
      <c r="J1" s="153"/>
      <c r="K1" s="154"/>
    </row>
    <row r="2" spans="1:14" s="160" customFormat="1" ht="42" x14ac:dyDescent="0.15">
      <c r="A2" s="156" t="s">
        <v>27</v>
      </c>
      <c r="B2" s="157" t="s">
        <v>2304</v>
      </c>
      <c r="C2" s="157" t="s">
        <v>2190</v>
      </c>
      <c r="D2" s="157" t="s">
        <v>2191</v>
      </c>
      <c r="E2" s="157" t="s">
        <v>2189</v>
      </c>
      <c r="F2" s="157" t="s">
        <v>43</v>
      </c>
      <c r="G2" s="158" t="s">
        <v>28</v>
      </c>
      <c r="H2" s="159" t="s">
        <v>44</v>
      </c>
      <c r="I2" s="159" t="s">
        <v>2195</v>
      </c>
      <c r="J2" s="159" t="s">
        <v>2185</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1349</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1351</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1490</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1490</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1381</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1381</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1490</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1478</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1477</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1503</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1507</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1519</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1473</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1474</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1489</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1681</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1541</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1541</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1540</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1539</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1528</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1535</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1933</v>
      </c>
      <c r="C136" s="93" t="s">
        <v>690</v>
      </c>
      <c r="D136" s="93"/>
      <c r="E136" s="93" t="s">
        <v>1542</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1349</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1655</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1644</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1693</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1690</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1648</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1711</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1349</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1692</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1483</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1526</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1711</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1714</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1668</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1362</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1550</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1547</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1712</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1483</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1668</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1346</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1346</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1347</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1348</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1764</v>
      </c>
      <c r="D218" s="6"/>
      <c r="E218" s="6" t="s">
        <v>1736</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1768</v>
      </c>
      <c r="D219" s="6"/>
      <c r="E219" s="6" t="s">
        <v>1507</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1346</v>
      </c>
      <c r="D220" s="6"/>
      <c r="E220" s="6" t="s">
        <v>1672</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1765</v>
      </c>
      <c r="D221" s="6"/>
      <c r="E221" s="6" t="s">
        <v>1726</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1765</v>
      </c>
      <c r="D222" s="6"/>
      <c r="E222" s="6" t="s">
        <v>1648</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1765</v>
      </c>
      <c r="D223" s="6"/>
      <c r="E223" s="6" t="s">
        <v>1488</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1767</v>
      </c>
      <c r="D224" s="6"/>
      <c r="E224" s="6" t="s">
        <v>1655</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1767</v>
      </c>
      <c r="D225" s="6"/>
      <c r="E225" s="6" t="s">
        <v>1705</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1767</v>
      </c>
      <c r="D226" s="6"/>
      <c r="E226" s="6" t="s">
        <v>1381</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1767</v>
      </c>
      <c r="D227" s="6"/>
      <c r="E227" s="6" t="s">
        <v>1644</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1664</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1647</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1488</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1712</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1358</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1487</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1724</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1441</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1423</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1781</v>
      </c>
      <c r="D240" s="6"/>
      <c r="E240" s="6" t="s">
        <v>1708</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1781</v>
      </c>
      <c r="D241" s="6"/>
      <c r="E241" s="6" t="s">
        <v>1711</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1384</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1782</v>
      </c>
      <c r="D243" s="6"/>
      <c r="E243" s="6" t="s">
        <v>1448</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1783</v>
      </c>
      <c r="D244" s="6"/>
      <c r="E244" s="6" t="s">
        <v>1349</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1783</v>
      </c>
      <c r="D245" s="6"/>
      <c r="E245" s="6" t="s">
        <v>1366</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1783</v>
      </c>
      <c r="D246" s="6"/>
      <c r="E246" s="6" t="s">
        <v>1673</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1783</v>
      </c>
      <c r="D247" s="6"/>
      <c r="E247" s="6" t="s">
        <v>1682</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1784</v>
      </c>
      <c r="D248" s="6"/>
      <c r="E248" s="6" t="s">
        <v>1428</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1786</v>
      </c>
      <c r="D249" s="6"/>
      <c r="E249" s="6" t="s">
        <v>1587</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1786</v>
      </c>
      <c r="D250" s="6"/>
      <c r="E250" s="6" t="s">
        <v>1778</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1785</v>
      </c>
      <c r="D251" s="6"/>
      <c r="E251" s="6" t="s">
        <v>1524</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1785</v>
      </c>
      <c r="D252" s="6"/>
      <c r="E252" s="6" t="s">
        <v>1502</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1788</v>
      </c>
      <c r="D253" s="6"/>
      <c r="E253" s="6" t="s">
        <v>1770</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1788</v>
      </c>
      <c r="D254" s="6"/>
      <c r="E254" s="6" t="s">
        <v>1639</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1789</v>
      </c>
      <c r="D255" s="6"/>
      <c r="E255" s="6" t="s">
        <v>1556</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1789</v>
      </c>
      <c r="D256" s="6"/>
      <c r="E256" s="6" t="s">
        <v>1530</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1790</v>
      </c>
      <c r="D257" s="6"/>
      <c r="E257" s="6" t="s">
        <v>1371</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1790</v>
      </c>
      <c r="D258" s="6"/>
      <c r="E258" s="6" t="s">
        <v>1755</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1609</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1708</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1350</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1667</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1502</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1709</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1674</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1728</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1354</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1478</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1754</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1745</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1671</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1643</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1770</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1703</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1577</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1931</v>
      </c>
      <c r="C277" s="146"/>
      <c r="D277" s="146"/>
      <c r="E277" s="145" t="s">
        <v>1512</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1644</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1770</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1388</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1425</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1413</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1406</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1386</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1418</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1552</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1631</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1714</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1708</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1723</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1707</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1711</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1381</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1389</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1792</v>
      </c>
      <c r="D296" s="6"/>
      <c r="E296" s="6" t="s">
        <v>1394</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1779</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1749</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1354</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1712</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1694</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1623</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1936</v>
      </c>
      <c r="E303" s="93" t="s">
        <v>1588</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1794</v>
      </c>
      <c r="C304" s="93" t="s">
        <v>1935</v>
      </c>
      <c r="D304" s="93"/>
      <c r="E304" s="93" t="s">
        <v>1381</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1713</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1570</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1725</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1684</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1672</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1647</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1652</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1729</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1730</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1731</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1751</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1654</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1431</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1410</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1393</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1349</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1644</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1656</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1422</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1705</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1671</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1730</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1715</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1654</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1732</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1414</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1355</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1473</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1729</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1665</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1735</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1664</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1665</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1658</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1672</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1680</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1355</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1370</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1382</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1732</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1633</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1363</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1421</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1604</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1608</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1473</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1655</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1705</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1707</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1349</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1489</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1368</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1351</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1351</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1934</v>
      </c>
      <c r="C359" s="94"/>
      <c r="D359" s="94"/>
      <c r="E359" s="142" t="s">
        <v>1491</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1372</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1925</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1887</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1857</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1832</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1799</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1799</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1891</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1932</v>
      </c>
      <c r="C368" s="146"/>
      <c r="D368" s="146"/>
      <c r="E368" s="147" t="s">
        <v>1853</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1539</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1839</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1575</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1797</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1814</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1890</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1659</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1578</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1579</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1856</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1707</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1665</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1656</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1654</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1640</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1603</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1550</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1542</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1493</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1490</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1469</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1469</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1361</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1540</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1509</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1360</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1365</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1937</v>
      </c>
      <c r="D397" s="6"/>
      <c r="E397" s="6" t="s">
        <v>1480</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1926</v>
      </c>
      <c r="E398" s="6" t="s">
        <v>1741</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1926</v>
      </c>
      <c r="E399" s="6" t="s">
        <v>1660</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1926</v>
      </c>
      <c r="E400" s="6" t="s">
        <v>1476</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1926</v>
      </c>
      <c r="E401" s="6" t="s">
        <v>1737</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1926</v>
      </c>
      <c r="E402" s="6" t="s">
        <v>1438</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1926</v>
      </c>
      <c r="C403" s="6" t="s">
        <v>2001</v>
      </c>
      <c r="D403" s="6"/>
      <c r="E403" s="6" t="s">
        <v>1440</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1926</v>
      </c>
      <c r="E404" s="6" t="s">
        <v>1633</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1926</v>
      </c>
      <c r="E405" s="6" t="s">
        <v>1805</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1926</v>
      </c>
      <c r="C406" t="s">
        <v>1927</v>
      </c>
      <c r="E406" s="6" t="s">
        <v>1796</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1926</v>
      </c>
      <c r="C407" t="s">
        <v>1927</v>
      </c>
      <c r="E407" s="6" t="s">
        <v>1853</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1926</v>
      </c>
      <c r="C408" t="s">
        <v>1927</v>
      </c>
      <c r="E408" s="6" t="s">
        <v>1855</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1926</v>
      </c>
      <c r="C409" t="s">
        <v>1927</v>
      </c>
      <c r="E409" s="6" t="s">
        <v>1856</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1926</v>
      </c>
      <c r="C410" t="s">
        <v>1928</v>
      </c>
      <c r="E410" s="6" t="s">
        <v>1885</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1926</v>
      </c>
      <c r="C411" t="s">
        <v>1928</v>
      </c>
      <c r="E411" s="6" t="s">
        <v>1887</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1926</v>
      </c>
      <c r="C412" t="s">
        <v>1928</v>
      </c>
      <c r="E412" s="6" t="s">
        <v>1898</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1926</v>
      </c>
      <c r="C413" t="s">
        <v>1928</v>
      </c>
      <c r="E413" s="6" t="s">
        <v>1870</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1926</v>
      </c>
      <c r="C414" t="s">
        <v>1928</v>
      </c>
      <c r="E414" s="6" t="s">
        <v>1675</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1926</v>
      </c>
      <c r="C415" t="s">
        <v>1928</v>
      </c>
      <c r="E415" s="6" t="s">
        <v>1481</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1926</v>
      </c>
      <c r="C416" t="s">
        <v>1929</v>
      </c>
      <c r="E416" s="6" t="s">
        <v>1409</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1930</v>
      </c>
      <c r="C417" t="s">
        <v>1929</v>
      </c>
      <c r="E417" s="6" t="s">
        <v>1716</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1930</v>
      </c>
      <c r="C418" s="6" t="s">
        <v>1928</v>
      </c>
      <c r="D418" s="6"/>
      <c r="E418" s="6" t="s">
        <v>1830</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1930</v>
      </c>
      <c r="C419" s="6" t="s">
        <v>1293</v>
      </c>
      <c r="D419" s="6"/>
      <c r="E419" s="6" t="s">
        <v>1832</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1930</v>
      </c>
      <c r="C420" s="6" t="s">
        <v>1293</v>
      </c>
      <c r="D420" s="6"/>
      <c r="E420" s="6" t="s">
        <v>1816</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1930</v>
      </c>
      <c r="C421" s="6" t="s">
        <v>1928</v>
      </c>
      <c r="D421" s="6"/>
      <c r="E421" s="6" t="s">
        <v>1746</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1930</v>
      </c>
      <c r="C422" s="6" t="s">
        <v>1293</v>
      </c>
      <c r="D422" s="6"/>
      <c r="E422" s="6" t="s">
        <v>1694</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1930</v>
      </c>
      <c r="C423" s="6" t="s">
        <v>46</v>
      </c>
      <c r="D423" s="6"/>
      <c r="E423" s="6" t="s">
        <v>1871</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1930</v>
      </c>
      <c r="C424" s="6" t="s">
        <v>1928</v>
      </c>
      <c r="D424" s="6"/>
      <c r="E424" s="6" t="s">
        <v>1889</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1930</v>
      </c>
      <c r="C425" s="6" t="s">
        <v>1928</v>
      </c>
      <c r="D425" s="6"/>
      <c r="E425" s="6" t="s">
        <v>1893</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1930</v>
      </c>
      <c r="C426" s="6" t="s">
        <v>1928</v>
      </c>
      <c r="D426" s="6"/>
      <c r="E426" s="6" t="s">
        <v>1872</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1930</v>
      </c>
      <c r="C427" s="6" t="s">
        <v>1928</v>
      </c>
      <c r="D427" s="6"/>
      <c r="E427" s="6" t="s">
        <v>1734</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1938</v>
      </c>
      <c r="C428" s="6" t="s">
        <v>1939</v>
      </c>
      <c r="D428" s="6"/>
      <c r="E428" s="6" t="s">
        <v>1741</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1938</v>
      </c>
      <c r="C429" s="6" t="s">
        <v>1939</v>
      </c>
      <c r="D429" s="6"/>
      <c r="E429" s="6" t="s">
        <v>1541</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1940</v>
      </c>
      <c r="C430" s="6" t="s">
        <v>1293</v>
      </c>
      <c r="D430" s="6"/>
      <c r="E430" s="6" t="s">
        <v>1636</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1940</v>
      </c>
      <c r="B431" s="6" t="s">
        <v>1941</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1944</v>
      </c>
      <c r="C432" s="6" t="s">
        <v>1950</v>
      </c>
      <c r="D432" s="6"/>
      <c r="E432" s="6" t="s">
        <v>1563</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1944</v>
      </c>
      <c r="C433" s="6" t="s">
        <v>1946</v>
      </c>
      <c r="D433" s="6"/>
      <c r="E433" s="6" t="s">
        <v>1563</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1944</v>
      </c>
      <c r="C434" s="6" t="s">
        <v>1942</v>
      </c>
      <c r="D434" s="6"/>
      <c r="E434" s="6" t="s">
        <v>1901</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1944</v>
      </c>
      <c r="C435" s="6" t="s">
        <v>1942</v>
      </c>
      <c r="D435" s="6"/>
      <c r="E435" s="6" t="s">
        <v>1520</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1944</v>
      </c>
      <c r="C436" s="6" t="s">
        <v>1942</v>
      </c>
      <c r="D436" s="6"/>
      <c r="E436" s="6" t="s">
        <v>1662</v>
      </c>
      <c r="F436" s="4" t="str">
        <f>IFERROR(VLOOKUP(VENTAS[[#This Row],[Código del producto Vendido]],INVENTARIO[],5,FALSE),"-")</f>
        <v>Falda de trabajo</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1944</v>
      </c>
      <c r="C437" s="6" t="s">
        <v>1942</v>
      </c>
      <c r="D437" s="6"/>
      <c r="E437" s="6" t="s">
        <v>1581</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1944</v>
      </c>
      <c r="C438" s="6" t="s">
        <v>1293</v>
      </c>
      <c r="D438" s="6"/>
      <c r="E438" s="6" t="s">
        <v>1607</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1944</v>
      </c>
      <c r="C439" s="6" t="s">
        <v>1293</v>
      </c>
      <c r="D439" s="6"/>
      <c r="E439" s="6" t="s">
        <v>1550</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1944</v>
      </c>
      <c r="C440" s="6" t="s">
        <v>1293</v>
      </c>
      <c r="D440" s="6"/>
      <c r="E440" s="6" t="s">
        <v>1549</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1944</v>
      </c>
      <c r="C441" s="6" t="s">
        <v>1293</v>
      </c>
      <c r="D441" s="6"/>
      <c r="E441" s="6" t="s">
        <v>1546</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1944</v>
      </c>
      <c r="C442" s="6" t="s">
        <v>1293</v>
      </c>
      <c r="D442" s="6"/>
      <c r="E442" s="6" t="s">
        <v>1545</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1944</v>
      </c>
      <c r="C443" s="6" t="s">
        <v>1293</v>
      </c>
      <c r="D443" s="6"/>
      <c r="E443" s="6" t="s">
        <v>1547</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1944</v>
      </c>
      <c r="C444" s="6" t="s">
        <v>1293</v>
      </c>
      <c r="D444" s="6"/>
      <c r="E444" s="6" t="s">
        <v>1548</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1944</v>
      </c>
      <c r="C445" s="6" t="s">
        <v>1293</v>
      </c>
      <c r="D445" s="6"/>
      <c r="E445" s="6" t="s">
        <v>1537</v>
      </c>
      <c r="F445" s="4" t="str">
        <f>IFERROR(VLOOKUP(VENTAS[[#This Row],[Código del producto Vendido]],INVENTARIO[],5,FALSE),"-")</f>
        <v>Vestido floral de mangas farol</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1944</v>
      </c>
      <c r="C446" s="6" t="s">
        <v>1293</v>
      </c>
      <c r="D446" s="6"/>
      <c r="E446" s="23" t="s">
        <v>1608</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1944</v>
      </c>
      <c r="C447" s="6" t="s">
        <v>1943</v>
      </c>
      <c r="D447" s="6"/>
      <c r="E447" s="6" t="s">
        <v>1556</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1944</v>
      </c>
      <c r="C448" s="6" t="s">
        <v>1945</v>
      </c>
      <c r="D448" s="6"/>
      <c r="E448" s="6" t="s">
        <v>1566</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1944</v>
      </c>
      <c r="C449" s="6" t="s">
        <v>1945</v>
      </c>
      <c r="D449" s="6"/>
      <c r="E449" s="6" t="s">
        <v>1565</v>
      </c>
      <c r="F449" s="4" t="str">
        <f>IFERROR(VLOOKUP(VENTAS[[#This Row],[Código del producto Vendido]],INVENTARIO[],5,FALSE),"-")</f>
        <v>Vestido slip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1944</v>
      </c>
      <c r="C450" s="6" t="s">
        <v>1946</v>
      </c>
      <c r="D450" s="6"/>
      <c r="E450" s="6" t="s">
        <v>1564</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1944</v>
      </c>
      <c r="C451" s="6" t="s">
        <v>1948</v>
      </c>
      <c r="D451" s="6"/>
      <c r="E451" s="6" t="s">
        <v>1902</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1944</v>
      </c>
      <c r="C452" s="6" t="s">
        <v>1949</v>
      </c>
      <c r="D452" s="6"/>
      <c r="E452" s="6" t="s">
        <v>1412</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1944</v>
      </c>
      <c r="C453" s="6" t="s">
        <v>1950</v>
      </c>
      <c r="D453" s="6"/>
      <c r="E453" s="6" t="s">
        <v>1574</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1944</v>
      </c>
      <c r="C454" s="6" t="s">
        <v>1951</v>
      </c>
      <c r="D454" s="6"/>
      <c r="E454" s="6" t="s">
        <v>1564</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1944</v>
      </c>
      <c r="C455" s="6" t="s">
        <v>1951</v>
      </c>
      <c r="D455" s="6"/>
      <c r="E455" s="6" t="s">
        <v>1566</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1946</v>
      </c>
      <c r="D456" s="6"/>
      <c r="E456" s="6" t="s">
        <v>1575</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1474</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1952</v>
      </c>
      <c r="E458" s="6" t="s">
        <v>1492</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1953</v>
      </c>
      <c r="C459" s="6" t="s">
        <v>1954</v>
      </c>
      <c r="D459" s="6"/>
      <c r="E459" s="6" t="s">
        <v>1357</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1953</v>
      </c>
      <c r="C460" s="6" t="s">
        <v>1955</v>
      </c>
      <c r="D460" s="6"/>
      <c r="E460" s="6" t="s">
        <v>1667</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1953</v>
      </c>
      <c r="C461" s="6" t="s">
        <v>1955</v>
      </c>
      <c r="D461" s="6"/>
      <c r="E461" s="6" t="s">
        <v>1516</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1956</v>
      </c>
      <c r="C462" s="6" t="s">
        <v>1957</v>
      </c>
      <c r="D462" s="6"/>
      <c r="E462" s="6" t="s">
        <v>1819</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1956</v>
      </c>
      <c r="C463" s="6" t="s">
        <v>1958</v>
      </c>
      <c r="D463" s="6"/>
      <c r="E463" s="6" t="s">
        <v>1629</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1959</v>
      </c>
      <c r="C464" s="6" t="s">
        <v>1961</v>
      </c>
      <c r="D464" s="6"/>
      <c r="E464" s="6" t="s">
        <v>1492</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1959</v>
      </c>
      <c r="B465" s="6" t="s">
        <v>1960</v>
      </c>
      <c r="C465" s="6" t="s">
        <v>1177</v>
      </c>
      <c r="D465" s="6"/>
      <c r="E465" s="6" t="s">
        <v>1651</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1959</v>
      </c>
      <c r="B466" s="6" t="s">
        <v>1960</v>
      </c>
      <c r="C466" s="6" t="s">
        <v>1177</v>
      </c>
      <c r="D466" s="6"/>
      <c r="E466" s="6" t="s">
        <v>1697</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1959</v>
      </c>
      <c r="C467" s="6" t="s">
        <v>1962</v>
      </c>
      <c r="D467" s="6"/>
      <c r="E467" s="6" t="s">
        <v>1574</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1959</v>
      </c>
      <c r="B468" s="6" t="s">
        <v>1963</v>
      </c>
      <c r="C468" s="6" t="s">
        <v>1964</v>
      </c>
      <c r="D468" s="6"/>
      <c r="E468" s="6" t="s">
        <v>1349</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1959</v>
      </c>
      <c r="C469" s="6" t="s">
        <v>1964</v>
      </c>
      <c r="D469" s="6"/>
      <c r="E469" s="6" t="s">
        <v>1359</v>
      </c>
      <c r="F469" s="4" t="str">
        <f>IFERROR(VLOOKUP(VENTAS[[#This Row],[Código del producto Vendido]],INVENTARIO[],5,FALSE),"-")</f>
        <v xml:space="preserve">Bañador floral </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1959</v>
      </c>
      <c r="C470" s="6" t="s">
        <v>1964</v>
      </c>
      <c r="D470" s="6"/>
      <c r="E470" s="6" t="s">
        <v>1608</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1959</v>
      </c>
      <c r="C471" s="6" t="s">
        <v>1965</v>
      </c>
      <c r="D471" s="6"/>
      <c r="E471" s="6" t="s">
        <v>1367</v>
      </c>
      <c r="F471" s="4" t="str">
        <f>IFERROR(VLOOKUP(VENTAS[[#This Row],[Código del producto Vendido]],INVENTARIO[],5,FALSE),"-")</f>
        <v>Pareo pantalón de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1959</v>
      </c>
      <c r="C472" s="6" t="s">
        <v>1966</v>
      </c>
      <c r="D472" s="6"/>
      <c r="E472" s="6" t="s">
        <v>1547</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1967</v>
      </c>
      <c r="C473" s="6" t="s">
        <v>1968</v>
      </c>
      <c r="D473" s="6"/>
      <c r="E473" s="6" t="s">
        <v>1896</v>
      </c>
      <c r="F473" s="4" t="str">
        <f>IFERROR(VLOOKUP(VENTAS[[#This Row],[Código del producto Vendido]],INVENTARIO[],5,FALSE),"-")</f>
        <v>Pantalón de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1967</v>
      </c>
      <c r="C474" s="6" t="s">
        <v>1969</v>
      </c>
      <c r="D474" s="6"/>
      <c r="E474" s="6" t="s">
        <v>1903</v>
      </c>
      <c r="F474" s="4" t="str">
        <f>IFERROR(VLOOKUP(VENTAS[[#This Row],[Código del producto Vendido]],INVENTARIO[],5,FALSE),"-")</f>
        <v>Pantaloneta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1967</v>
      </c>
      <c r="C475" s="6" t="s">
        <v>1969</v>
      </c>
      <c r="D475" s="6"/>
      <c r="E475" s="6" t="s">
        <v>1846</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1971</v>
      </c>
      <c r="C476" s="6" t="s">
        <v>1970</v>
      </c>
      <c r="D476" s="6"/>
      <c r="E476" s="6" t="s">
        <v>1740</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1971</v>
      </c>
      <c r="C477" s="6" t="s">
        <v>1970</v>
      </c>
      <c r="D477" s="6"/>
      <c r="E477" s="6" t="s">
        <v>1737</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1971</v>
      </c>
      <c r="C478" s="6" t="s">
        <v>1261</v>
      </c>
      <c r="D478" s="6"/>
      <c r="E478" s="6" t="s">
        <v>1874</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1971</v>
      </c>
      <c r="C479" s="6" t="s">
        <v>1969</v>
      </c>
      <c r="D479" s="6"/>
      <c r="E479" s="6" t="s">
        <v>1404</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1971</v>
      </c>
      <c r="C480" s="6" t="s">
        <v>1972</v>
      </c>
      <c r="D480" s="6"/>
      <c r="E480" s="6" t="s">
        <v>1349</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1973</v>
      </c>
      <c r="C481" s="6" t="s">
        <v>1974</v>
      </c>
      <c r="D481" s="6"/>
      <c r="E481" s="6" t="s">
        <v>1833</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1973</v>
      </c>
      <c r="C482" s="6" t="s">
        <v>1975</v>
      </c>
      <c r="D482" s="6"/>
      <c r="E482" s="6" t="s">
        <v>1415</v>
      </c>
      <c r="F482" s="4" t="str">
        <f>IFERROR(VLOOKUP(VENTAS[[#This Row],[Código del producto Vendido]],INVENTARIO[],5,FALSE),"-")</f>
        <v>Top de mangas anchas y lentejuelas</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1973</v>
      </c>
      <c r="C483" s="6" t="s">
        <v>932</v>
      </c>
      <c r="D483" s="6"/>
      <c r="E483" s="6" t="s">
        <v>1488</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1973</v>
      </c>
      <c r="C484" s="6" t="s">
        <v>1976</v>
      </c>
      <c r="D484" s="6"/>
      <c r="E484" s="6" t="s">
        <v>1586</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1973</v>
      </c>
      <c r="C485" s="6" t="s">
        <v>1969</v>
      </c>
      <c r="D485" s="6"/>
      <c r="E485" s="6" t="s">
        <v>1858</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1973</v>
      </c>
      <c r="B486" s="6"/>
      <c r="C486" s="6" t="s">
        <v>1977</v>
      </c>
      <c r="D486" s="6"/>
      <c r="E486" s="6" t="s">
        <v>1702</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1973</v>
      </c>
      <c r="C487" s="6" t="s">
        <v>1978</v>
      </c>
      <c r="D487" s="6"/>
      <c r="E487" s="6" t="s">
        <v>1701</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1973</v>
      </c>
      <c r="C488" s="6" t="s">
        <v>1978</v>
      </c>
      <c r="D488" s="6"/>
      <c r="E488" s="6" t="s">
        <v>1895</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1973</v>
      </c>
      <c r="C489" s="6" t="s">
        <v>1978</v>
      </c>
      <c r="D489" s="6"/>
      <c r="E489" s="6" t="s">
        <v>1890</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1979</v>
      </c>
      <c r="C490" s="6" t="s">
        <v>930</v>
      </c>
      <c r="D490" s="6"/>
      <c r="E490" s="6" t="s">
        <v>1827</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1979</v>
      </c>
      <c r="C491" s="6" t="s">
        <v>1980</v>
      </c>
      <c r="D491" s="6"/>
      <c r="E491" s="6" t="s">
        <v>1904</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1979</v>
      </c>
      <c r="C492" s="6" t="s">
        <v>1982</v>
      </c>
      <c r="D492" s="6"/>
      <c r="E492" s="6" t="s">
        <v>1595</v>
      </c>
      <c r="F492" s="4" t="str">
        <f>IFERROR(VLOOKUP(VENTAS[[#This Row],[Código del producto Vendido]],INVENTARIO[],5,FALSE),"-")</f>
        <v>Top berry</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1983</v>
      </c>
      <c r="C493" s="6" t="s">
        <v>1984</v>
      </c>
      <c r="D493" s="6"/>
      <c r="E493" s="6" t="s">
        <v>1392</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1983</v>
      </c>
      <c r="C494" s="6" t="s">
        <v>1984</v>
      </c>
      <c r="D494" s="6"/>
      <c r="E494" s="6" t="s">
        <v>1420</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1983</v>
      </c>
      <c r="C495" s="6" t="s">
        <v>1984</v>
      </c>
      <c r="D495" s="6"/>
      <c r="E495" s="6" t="s">
        <v>1686</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1983</v>
      </c>
      <c r="C496" s="6" t="s">
        <v>1984</v>
      </c>
      <c r="D496" s="6"/>
      <c r="E496" s="6" t="s">
        <v>1885</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1985</v>
      </c>
      <c r="C497" s="6" t="s">
        <v>1951</v>
      </c>
      <c r="D497" s="6"/>
      <c r="E497" s="6" t="s">
        <v>1713</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1985</v>
      </c>
      <c r="C498" s="6" t="s">
        <v>1951</v>
      </c>
      <c r="D498" s="6"/>
      <c r="E498" s="6" t="s">
        <v>1907</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1985</v>
      </c>
      <c r="C499" s="6" t="s">
        <v>1986</v>
      </c>
      <c r="D499" s="6"/>
      <c r="E499" s="6" t="s">
        <v>1905</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1985</v>
      </c>
      <c r="C500" s="6" t="s">
        <v>1986</v>
      </c>
      <c r="D500" s="6"/>
      <c r="E500" s="6" t="s">
        <v>1472</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1990</v>
      </c>
      <c r="C501" s="6" t="s">
        <v>1991</v>
      </c>
      <c r="D501" s="6"/>
      <c r="E501" s="6" t="s">
        <v>1761</v>
      </c>
      <c r="F501" s="4" t="str">
        <f>IFERROR(VLOOKUP(VENTAS[[#This Row],[Código del producto Vendido]],INVENTARIO[],5,FALSE),"-")</f>
        <v>Top cami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1989</v>
      </c>
      <c r="C502" s="6" t="s">
        <v>1988</v>
      </c>
      <c r="D502" s="6"/>
      <c r="E502" s="6" t="s">
        <v>1407</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1989</v>
      </c>
      <c r="C503" s="6" t="s">
        <v>1992</v>
      </c>
      <c r="D503" s="6"/>
      <c r="E503" s="6" t="s">
        <v>1525</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1989</v>
      </c>
      <c r="C504" s="6" t="s">
        <v>1993</v>
      </c>
      <c r="D504" s="6"/>
      <c r="E504" s="6" t="s">
        <v>1628</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1994</v>
      </c>
      <c r="C505" s="6" t="s">
        <v>1969</v>
      </c>
      <c r="D505" s="6"/>
      <c r="E505" s="6" t="s">
        <v>1886</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1994</v>
      </c>
      <c r="C506" s="6" t="s">
        <v>1969</v>
      </c>
      <c r="D506" s="6"/>
      <c r="E506" s="6" t="s">
        <v>1646</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1994</v>
      </c>
      <c r="C507" s="6" t="s">
        <v>1328</v>
      </c>
      <c r="D507" s="6"/>
      <c r="E507" s="6" t="s">
        <v>1797</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1994</v>
      </c>
      <c r="C508" s="6" t="s">
        <v>1328</v>
      </c>
      <c r="D508" s="6"/>
      <c r="E508" s="6" t="s">
        <v>1514</v>
      </c>
      <c r="F508" s="4" t="str">
        <f>IFERROR(VLOOKUP(VENTAS[[#This Row],[Código del producto Vendido]],INVENTARIO[],5,FALSE),"-")</f>
        <v xml:space="preserve">Almohadilla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1994</v>
      </c>
      <c r="C509" s="6" t="s">
        <v>1328</v>
      </c>
      <c r="D509" s="6"/>
      <c r="E509" s="6" t="s">
        <v>1516</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1995</v>
      </c>
      <c r="D510" s="6"/>
      <c r="E510" s="151" t="s">
        <v>1750</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1995</v>
      </c>
      <c r="D511" s="6"/>
      <c r="E511" s="6" t="s">
        <v>1825</v>
      </c>
      <c r="F511" s="4" t="str">
        <f>IFERROR(VLOOKUP(VENTAS[[#This Row],[Código del producto Vendido]],INVENTARIO[],5,FALSE),"-")</f>
        <v>Conjunto de top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1995</v>
      </c>
      <c r="D512" s="6"/>
      <c r="E512" s="6" t="s">
        <v>1882</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1996</v>
      </c>
      <c r="D513" s="6"/>
      <c r="E513" s="6" t="s">
        <v>1516</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1955</v>
      </c>
      <c r="D514" s="6"/>
      <c r="E514" s="6" t="s">
        <v>1908</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1998</v>
      </c>
      <c r="D515" s="6"/>
      <c r="E515" s="6" t="s">
        <v>1909</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1910</v>
      </c>
      <c r="F516" s="4" t="str">
        <f>IFERROR(VLOOKUP(VENTAS[[#This Row],[Código del producto Vendido]],INVENTARIO[],5,FALSE),"-")</f>
        <v>Short de mezclilla suave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1999</v>
      </c>
      <c r="D517" s="6"/>
      <c r="E517" s="6" t="s">
        <v>1895</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1969</v>
      </c>
      <c r="D518" s="6"/>
      <c r="E518" s="6" t="s">
        <v>1691</v>
      </c>
      <c r="F518" s="4" t="str">
        <f>IFERROR(VLOOKUP(VENTAS[[#This Row],[Código del producto Vendido]],INVENTARIO[],5,FALSE),"-")</f>
        <v>Top cisne acanalado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1943</v>
      </c>
      <c r="D519" s="6"/>
      <c r="E519" s="6" t="s">
        <v>1390</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1479</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1757</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1753</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1716</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2002</v>
      </c>
      <c r="C524" s="6" t="s">
        <v>42</v>
      </c>
      <c r="D524" s="6"/>
      <c r="E524" s="152" t="s">
        <v>1416</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1353</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2003</v>
      </c>
      <c r="D526" s="6"/>
      <c r="E526" s="152" t="s">
        <v>1882</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2004</v>
      </c>
      <c r="D527" s="6"/>
      <c r="E527" s="152" t="s">
        <v>1873</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2004</v>
      </c>
      <c r="D528" s="6"/>
      <c r="E528" s="152" t="s">
        <v>1891</v>
      </c>
      <c r="F528" s="4" t="str">
        <f>IFERROR(VLOOKUP(VENTAS[[#This Row],[Código del producto Vendido]],INVENTARIO[],5,FALSE),"-")</f>
        <v>Top de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2005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2009</v>
      </c>
      <c r="C530" s="6"/>
      <c r="D530" s="6"/>
      <c r="E530" s="152" t="s">
        <v>1646</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2009</v>
      </c>
      <c r="C531" s="6"/>
      <c r="D531" s="6"/>
      <c r="E531" s="152" t="s">
        <v>1645</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2009</v>
      </c>
      <c r="C532" s="6"/>
      <c r="D532" s="6"/>
      <c r="E532" s="152" t="s">
        <v>1699</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2009</v>
      </c>
      <c r="E533" s="6" t="s">
        <v>1532</v>
      </c>
      <c r="F533" s="4" t="str">
        <f>IFERROR(VLOOKUP(VENTAS[[#This Row],[Código del producto Vendido]],INVENTARIO[],5,FALSE),"-")</f>
        <v>Top corsetero asimétrico</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2009</v>
      </c>
      <c r="E534" s="6" t="s">
        <v>1533</v>
      </c>
      <c r="F534" s="4" t="str">
        <f>IFERROR(VLOOKUP(VENTAS[[#This Row],[Código del producto Vendido]],INVENTARIO[],5,FALSE),"-")</f>
        <v>Top corsetero asimétrico</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2009</v>
      </c>
      <c r="E535" s="6" t="s">
        <v>1704</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2009</v>
      </c>
      <c r="E536" s="6" t="s">
        <v>1739</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2009</v>
      </c>
      <c r="E537" s="6" t="s">
        <v>1745</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2009</v>
      </c>
      <c r="E538" s="6" t="s">
        <v>1747</v>
      </c>
      <c r="F538" s="4" t="str">
        <f>IFERROR(VLOOKUP(VENTAS[[#This Row],[Código del producto Vendido]],INVENTARIO[],5,FALSE),"-")</f>
        <v xml:space="preserve">Sandalias de tacón con tiras </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2009</v>
      </c>
      <c r="E539" s="6" t="s">
        <v>1889</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2009</v>
      </c>
      <c r="E540" s="6" t="s">
        <v>1890</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2009</v>
      </c>
      <c r="E541" s="6" t="s">
        <v>1893</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2009</v>
      </c>
      <c r="E542" s="6" t="s">
        <v>1724</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2009</v>
      </c>
      <c r="E543" s="6" t="s">
        <v>1599</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2009</v>
      </c>
      <c r="E544" s="6" t="s">
        <v>1568</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2009</v>
      </c>
      <c r="E545" s="6" t="s">
        <v>1624</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2009</v>
      </c>
      <c r="E546" s="6" t="s">
        <v>1387</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2009</v>
      </c>
      <c r="E547" s="6" t="s">
        <v>1411</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2009</v>
      </c>
      <c r="E548" s="6" t="s">
        <v>1426</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2009</v>
      </c>
      <c r="E549" s="6" t="s">
        <v>1433</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2009</v>
      </c>
      <c r="E550" s="6" t="s">
        <v>1443</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2009</v>
      </c>
      <c r="E551" s="6" t="s">
        <v>1452</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2009</v>
      </c>
      <c r="E552" s="6" t="s">
        <v>1458</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2009</v>
      </c>
      <c r="E553" s="6" t="s">
        <v>1548</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2009</v>
      </c>
      <c r="E554" s="6" t="s">
        <v>1545</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2009</v>
      </c>
      <c r="E555" s="6" t="s">
        <v>1465</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2009</v>
      </c>
      <c r="E556" s="6" t="s">
        <v>1486</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2009</v>
      </c>
      <c r="E557" s="6" t="s">
        <v>1511</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2009</v>
      </c>
      <c r="E558" s="6" t="s">
        <v>1527</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2009</v>
      </c>
      <c r="E559" s="6" t="s">
        <v>1530</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2009</v>
      </c>
      <c r="E560" s="6" t="s">
        <v>1558</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2009</v>
      </c>
      <c r="E561" s="6" t="s">
        <v>1688</v>
      </c>
      <c r="F561" s="4" t="str">
        <f>IFERROR(VLOOKUP(VENTAS[[#This Row],[Código del producto Vendido]],INVENTARIO[],5,FALSE),"-")</f>
        <v xml:space="preserve"> Top Básico Business </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2009</v>
      </c>
      <c r="E562" s="6" t="s">
        <v>1677</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2009</v>
      </c>
      <c r="E563" s="6" t="s">
        <v>1678</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2009</v>
      </c>
      <c r="E564" s="6" t="s">
        <v>1657</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2009</v>
      </c>
      <c r="E565" s="6" t="s">
        <v>1669</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2009</v>
      </c>
      <c r="E566" s="6" t="s">
        <v>1721</v>
      </c>
      <c r="F566" s="4" t="str">
        <f>IFERROR(VLOOKUP(VENTAS[[#This Row],[Código del producto Vendido]],INVENTARIO[],5,FALSE),"-")</f>
        <v>Top de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2009</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2009</v>
      </c>
      <c r="E568" s="6" t="s">
        <v>1553</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2009</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2009</v>
      </c>
      <c r="E570" s="6" t="s">
        <v>1576</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2009</v>
      </c>
      <c r="E571" s="6" t="s">
        <v>1602</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2009</v>
      </c>
      <c r="E572" s="6" t="s">
        <v>1683</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2009</v>
      </c>
      <c r="E573" s="6" t="s">
        <v>1698</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2009</v>
      </c>
      <c r="E574" s="6" t="s">
        <v>1797</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2009</v>
      </c>
      <c r="E575" s="6" t="s">
        <v>1828</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2009</v>
      </c>
      <c r="E576" s="6" t="s">
        <v>1840</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2009</v>
      </c>
      <c r="E577" s="6" t="s">
        <v>1856</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2194</v>
      </c>
      <c r="B578" t="str">
        <f>IFERROR(VLOOKUP(VENTAS[[#This Row],[Código del producto Vendido]],INVENTARIO[],25,FALSE),"-")</f>
        <v>Recibido Freddy 24Mayo</v>
      </c>
      <c r="E578" s="6" t="s">
        <v>1687</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2194</v>
      </c>
      <c r="B579" t="str">
        <f>IFERROR(VLOOKUP(VENTAS[[#This Row],[Código del producto Vendido]],INVENTARIO[],25,FALSE),"-")</f>
        <v>-</v>
      </c>
      <c r="E579" s="6" t="s">
        <v>2038</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2194</v>
      </c>
      <c r="B580" t="str">
        <f>IFERROR(VLOOKUP(VENTAS[[#This Row],[Código del producto Vendido]],INVENTARIO[],25,FALSE),"-")</f>
        <v>Recibido Freddy 12Mayo</v>
      </c>
      <c r="E580" s="6" t="s">
        <v>1645</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2194</v>
      </c>
      <c r="B581">
        <f>IFERROR(VLOOKUP(VENTAS[[#This Row],[Código del producto Vendido]],INVENTARIO[],25,FALSE),"-")</f>
        <v>0</v>
      </c>
      <c r="E581" s="6" t="s">
        <v>1380</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2194</v>
      </c>
      <c r="B582" t="str">
        <f>IFERROR(VLOOKUP(VENTAS[[#This Row],[Código del producto Vendido]],INVENTARIO[],25,FALSE),"-")</f>
        <v>Yenma 19 Mayo</v>
      </c>
      <c r="E582" s="6" t="s">
        <v>1405</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2194</v>
      </c>
      <c r="B583" t="str">
        <f>IFERROR(VLOOKUP(VENTAS[[#This Row],[Código del producto Vendido]],INVENTARIO[],25,FALSE),"-")</f>
        <v>recibido yenma correos 8mayo</v>
      </c>
      <c r="E583" s="6" t="s">
        <v>1436</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2194</v>
      </c>
      <c r="B584">
        <f>IFERROR(VLOOKUP(VENTAS[[#This Row],[Código del producto Vendido]],INVENTARIO[],25,FALSE),"-")</f>
        <v>0</v>
      </c>
      <c r="E584" s="6" t="s">
        <v>1485</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2194</v>
      </c>
      <c r="B585">
        <f>IFERROR(VLOOKUP(VENTAS[[#This Row],[Código del producto Vendido]],INVENTARIO[],25,FALSE),"-")</f>
        <v>0</v>
      </c>
      <c r="E585" s="6" t="s">
        <v>1499</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2194</v>
      </c>
      <c r="B586">
        <f>IFERROR(VLOOKUP(VENTAS[[#This Row],[Código del producto Vendido]],INVENTARIO[],25,FALSE),"-")</f>
        <v>0</v>
      </c>
      <c r="E586" s="6" t="s">
        <v>1512</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2194</v>
      </c>
      <c r="B587">
        <f>IFERROR(VLOOKUP(VENTAS[[#This Row],[Código del producto Vendido]],INVENTARIO[],25,FALSE),"-")</f>
        <v>0</v>
      </c>
      <c r="E587" s="6" t="s">
        <v>1543</v>
      </c>
      <c r="F587" s="4" t="str">
        <f>IFERROR(VLOOKUP(VENTAS[[#This Row],[Código del producto Vendido]],INVENTARIO[],5,FALSE),"-")</f>
        <v>Vestido vaporoso</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2194</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2194</v>
      </c>
      <c r="B589">
        <f>IFERROR(VLOOKUP(VENTAS[[#This Row],[Código del producto Vendido]],INVENTARIO[],25,FALSE),"-")</f>
        <v>0</v>
      </c>
      <c r="E589" t="s">
        <v>1580</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2194</v>
      </c>
      <c r="B590">
        <f>IFERROR(VLOOKUP(VENTAS[[#This Row],[Código del producto Vendido]],INVENTARIO[],25,FALSE),"-")</f>
        <v>0</v>
      </c>
      <c r="E590" s="6" t="s">
        <v>1620</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2194</v>
      </c>
      <c r="B591">
        <f>IFERROR(VLOOKUP(VENTAS[[#This Row],[Código del producto Vendido]],INVENTARIO[],25,FALSE),"-")</f>
        <v>0</v>
      </c>
      <c r="E591" s="6" t="s">
        <v>1621</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2194</v>
      </c>
      <c r="B592">
        <f>IFERROR(VLOOKUP(VENTAS[[#This Row],[Código del producto Vendido]],INVENTARIO[],25,FALSE),"-")</f>
        <v>0</v>
      </c>
      <c r="E592" s="6" t="s">
        <v>1770</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2194</v>
      </c>
      <c r="B593">
        <f>IFERROR(VLOOKUP(VENTAS[[#This Row],[Código del producto Vendido]],INVENTARIO[],25,FALSE),"-")</f>
        <v>0</v>
      </c>
      <c r="E593" s="6" t="s">
        <v>1663</v>
      </c>
      <c r="F593" s="4" t="str">
        <f>IFERROR(VLOOKUP(VENTAS[[#This Row],[Código del producto Vendido]],INVENTARIO[],5,FALSE),"-")</f>
        <v>Falda de trabajo</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2194</v>
      </c>
      <c r="B594">
        <f>IFERROR(VLOOKUP(VENTAS[[#This Row],[Código del producto Vendido]],INVENTARIO[],25,FALSE),"-")</f>
        <v>0</v>
      </c>
      <c r="E594" s="6" t="s">
        <v>1676</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2194</v>
      </c>
      <c r="B595" t="str">
        <f>IFERROR(VLOOKUP(VENTAS[[#This Row],[Código del producto Vendido]],INVENTARIO[],25,FALSE),"-")</f>
        <v>Recibido Freddy 24Mayo</v>
      </c>
      <c r="E595" s="6" t="s">
        <v>1698</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2194</v>
      </c>
      <c r="B596" t="str">
        <f>IFERROR(VLOOKUP(VENTAS[[#This Row],[Código del producto Vendido]],INVENTARIO[],25,FALSE),"-")</f>
        <v>Recibido Freddy 12Mayo</v>
      </c>
      <c r="E596" s="6" t="s">
        <v>1706</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2194</v>
      </c>
      <c r="B597">
        <f>IFERROR(VLOOKUP(VENTAS[[#This Row],[Código del producto Vendido]],INVENTARIO[],25,FALSE),"-")</f>
        <v>0</v>
      </c>
      <c r="E597" s="6" t="s">
        <v>1716</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2194</v>
      </c>
      <c r="B598">
        <f>IFERROR(VLOOKUP(VENTAS[[#This Row],[Código del producto Vendido]],INVENTARIO[],25,FALSE),"-")</f>
        <v>0</v>
      </c>
      <c r="E598" s="6" t="s">
        <v>1912</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2194</v>
      </c>
      <c r="B599">
        <f>IFERROR(VLOOKUP(VENTAS[[#This Row],[Código del producto Vendido]],INVENTARIO[],25,FALSE),"-")</f>
        <v>0</v>
      </c>
      <c r="E599" s="6" t="s">
        <v>2019</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2194</v>
      </c>
      <c r="B600">
        <f>IFERROR(VLOOKUP(VENTAS[[#This Row],[Código del producto Vendido]],INVENTARIO[],25,FALSE),"-")</f>
        <v>0</v>
      </c>
      <c r="E600" s="6" t="s">
        <v>2020</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2194</v>
      </c>
      <c r="B601">
        <f>IFERROR(VLOOKUP(VENTAS[[#This Row],[Código del producto Vendido]],INVENTARIO[],25,FALSE),"-")</f>
        <v>0</v>
      </c>
      <c r="E601" s="6" t="s">
        <v>2023</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2194</v>
      </c>
      <c r="B602">
        <f>IFERROR(VLOOKUP(VENTAS[[#This Row],[Código del producto Vendido]],INVENTARIO[],25,FALSE),"-")</f>
        <v>0</v>
      </c>
      <c r="E602" s="6" t="s">
        <v>2206</v>
      </c>
      <c r="F602" s="4" t="str">
        <f>IFERROR(VLOOKUP(VENTAS[[#This Row],[Código del producto Vendido]],INVENTARIO[],5,FALSE),"-")</f>
        <v>Blazer azul Rey</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2194</v>
      </c>
      <c r="B603" t="str">
        <f>IFERROR(VLOOKUP(VENTAS[[#This Row],[Código del producto Vendido]],INVENTARIO[],25,FALSE),"-")</f>
        <v>COMPRA F21</v>
      </c>
      <c r="E603" s="6" t="s">
        <v>2073</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2194</v>
      </c>
      <c r="B604" t="str">
        <f>IFERROR(VLOOKUP(VENTAS[[#This Row],[Código del producto Vendido]],INVENTARIO[],25,FALSE),"-")</f>
        <v>COMPRA F21</v>
      </c>
      <c r="E604" s="6" t="s">
        <v>2096</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2194</v>
      </c>
      <c r="B605" t="str">
        <f>IFERROR(VLOOKUP(VENTAS[[#This Row],[Código del producto Vendido]],INVENTARIO[],25,FALSE),"-")</f>
        <v>COMPRA F21</v>
      </c>
      <c r="E605" s="6" t="s">
        <v>2097</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2194</v>
      </c>
      <c r="B606">
        <f>IFERROR(VLOOKUP(VENTAS[[#This Row],[Código del producto Vendido]],INVENTARIO[],25,FALSE),"-")</f>
        <v>0</v>
      </c>
      <c r="E606" s="6" t="s">
        <v>1585</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2194</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2194</v>
      </c>
      <c r="B608" t="str">
        <f>IFERROR(VLOOKUP(VENTAS[[#This Row],[Código del producto Vendido]],INVENTARIO[],25,FALSE),"-")</f>
        <v>Viaje Agosto</v>
      </c>
      <c r="E608" s="6" t="s">
        <v>1884</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2194</v>
      </c>
      <c r="B609">
        <f>IFERROR(VLOOKUP(VENTAS[[#This Row],[Código del producto Vendido]],INVENTARIO[],25,FALSE),"-")</f>
        <v>0</v>
      </c>
      <c r="E609" s="6" t="s">
        <v>2183</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2194</v>
      </c>
      <c r="B610">
        <f>IFERROR(VLOOKUP(VENTAS[[#This Row],[Código del producto Vendido]],INVENTARIO[],25,FALSE),"-")</f>
        <v>0</v>
      </c>
      <c r="E610" s="6" t="s">
        <v>2206</v>
      </c>
      <c r="F610" s="4" t="str">
        <f>IFERROR(VLOOKUP(VENTAS[[#This Row],[Código del producto Vendido]],INVENTARIO[],5,FALSE),"-")</f>
        <v>Blazer azul Rey</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2194</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2302</v>
      </c>
      <c r="B612">
        <f>IFERROR(VLOOKUP(VENTAS[[#This Row],[Código del producto Vendido]],INVENTARIO[],25,FALSE),"-")</f>
        <v>0</v>
      </c>
      <c r="E612" t="s">
        <v>1463</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2302</v>
      </c>
      <c r="B613">
        <f>IFERROR(VLOOKUP(VENTAS[[#This Row],[Código del producto Vendido]],INVENTARIO[],25,FALSE),"-")</f>
        <v>0</v>
      </c>
      <c r="D613" t="s">
        <v>2303</v>
      </c>
      <c r="E613" t="s">
        <v>1380</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2302</v>
      </c>
      <c r="B614">
        <f>IFERROR(VLOOKUP(VENTAS[[#This Row],[Código del producto Vendido]],INVENTARIO[],25,FALSE),"-")</f>
        <v>0</v>
      </c>
      <c r="E614" t="s">
        <v>1380</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2302</v>
      </c>
      <c r="B615" t="str">
        <f>IFERROR(VLOOKUP(VENTAS[[#This Row],[Código del producto Vendido]],INVENTARIO[],25,FALSE),"-")</f>
        <v>Yenma 19 Mayo</v>
      </c>
      <c r="D615" t="s">
        <v>2303</v>
      </c>
      <c r="E615" t="s">
        <v>1424</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2302</v>
      </c>
      <c r="B616" t="str">
        <f>IFERROR(VLOOKUP(VENTAS[[#This Row],[Código del producto Vendido]],INVENTARIO[],25,FALSE),"-")</f>
        <v>Recibido Freddy 12Mayo</v>
      </c>
      <c r="E616" t="s">
        <v>1650</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2302</v>
      </c>
      <c r="B617">
        <f>IFERROR(VLOOKUP(VENTAS[[#This Row],[Código del producto Vendido]],INVENTARIO[],25,FALSE),"-")</f>
        <v>0</v>
      </c>
      <c r="E617" t="s">
        <v>1676</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2302</v>
      </c>
      <c r="B618" t="str">
        <f>IFERROR(VLOOKUP(VENTAS[[#This Row],[Código del producto Vendido]],INVENTARIO[],25,FALSE),"-")</f>
        <v>Recibido Freddy 12 junio</v>
      </c>
      <c r="E618" t="s">
        <v>1722</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2302</v>
      </c>
      <c r="B619" t="str">
        <f>IFERROR(VLOOKUP(VENTAS[[#This Row],[Código del producto Vendido]],INVENTARIO[],25,FALSE),"-")</f>
        <v>Viaje Agosto</v>
      </c>
      <c r="E619" t="s">
        <v>1841</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2302</v>
      </c>
      <c r="B620" t="str">
        <f>IFERROR(VLOOKUP(VENTAS[[#This Row],[Código del producto Vendido]],INVENTARIO[],25,FALSE),"-")</f>
        <v>Recibido Freddy 24Mayo</v>
      </c>
      <c r="E620" t="s">
        <v>1699</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2302</v>
      </c>
      <c r="B621" t="str">
        <f>IFERROR(VLOOKUP(VENTAS[[#This Row],[Código del producto Vendido]],INVENTARIO[],25,FALSE),"-")</f>
        <v>Viaje Agosto</v>
      </c>
      <c r="E621" t="s">
        <v>1883</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2302</v>
      </c>
      <c r="B622">
        <f>IFERROR(VLOOKUP(VENTAS[[#This Row],[Código del producto Vendido]],INVENTARIO[],25,FALSE),"-")</f>
        <v>0</v>
      </c>
      <c r="E622" t="s">
        <v>1912</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2302</v>
      </c>
      <c r="B623">
        <f>IFERROR(VLOOKUP(VENTAS[[#This Row],[Código del producto Vendido]],INVENTARIO[],25,FALSE),"-")</f>
        <v>0</v>
      </c>
      <c r="E623" t="s">
        <v>1917</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2302</v>
      </c>
      <c r="B624">
        <f>IFERROR(VLOOKUP(VENTAS[[#This Row],[Código del producto Vendido]],INVENTARIO[],25,FALSE),"-")</f>
        <v>0</v>
      </c>
      <c r="E624" t="s">
        <v>2014</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2302</v>
      </c>
      <c r="B625">
        <f>IFERROR(VLOOKUP(VENTAS[[#This Row],[Código del producto Vendido]],INVENTARIO[],25,FALSE),"-")</f>
        <v>0</v>
      </c>
      <c r="E625" t="s">
        <v>2015</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2302</v>
      </c>
      <c r="B626">
        <f>IFERROR(VLOOKUP(VENTAS[[#This Row],[Código del producto Vendido]],INVENTARIO[],25,FALSE),"-")</f>
        <v>0</v>
      </c>
      <c r="E626" t="s">
        <v>2016</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2302</v>
      </c>
      <c r="B627">
        <f>IFERROR(VLOOKUP(VENTAS[[#This Row],[Código del producto Vendido]],INVENTARIO[],25,FALSE),"-")</f>
        <v>0</v>
      </c>
      <c r="E627" t="s">
        <v>2017</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2302</v>
      </c>
      <c r="B628">
        <f>IFERROR(VLOOKUP(VENTAS[[#This Row],[Código del producto Vendido]],INVENTARIO[],25,FALSE),"-")</f>
        <v>0</v>
      </c>
      <c r="E628" t="s">
        <v>2044</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2302</v>
      </c>
      <c r="B629">
        <f>IFERROR(VLOOKUP(VENTAS[[#This Row],[Código del producto Vendido]],INVENTARIO[],25,FALSE),"-")</f>
        <v>0</v>
      </c>
      <c r="E629" t="s">
        <v>2046</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2302</v>
      </c>
      <c r="B630" t="str">
        <f>IFERROR(VLOOKUP(VENTAS[[#This Row],[Código del producto Vendido]],INVENTARIO[],25,FALSE),"-")</f>
        <v>Compra 11 dic 2023</v>
      </c>
      <c r="E630" t="s">
        <v>2052</v>
      </c>
      <c r="F630" s="4" t="str">
        <f>IFERROR(VLOOKUP(VENTAS[[#This Row],[Código del producto Vendido]],INVENTARIO[],5,FALSE),"-")</f>
        <v xml:space="preserve">Top bustier </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2302</v>
      </c>
      <c r="B631">
        <f>IFERROR(VLOOKUP(VENTAS[[#This Row],[Código del producto Vendido]],INVENTARIO[],25,FALSE),"-")</f>
        <v>0</v>
      </c>
      <c r="E631" t="s">
        <v>2059</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2302</v>
      </c>
      <c r="B632">
        <f>IFERROR(VLOOKUP(VENTAS[[#This Row],[Código del producto Vendido]],INVENTARIO[],25,FALSE),"-")</f>
        <v>0</v>
      </c>
      <c r="E632" t="s">
        <v>2060</v>
      </c>
      <c r="F632" s="4" t="str">
        <f>IFERROR(VLOOKUP(VENTAS[[#This Row],[Código del producto Vendido]],INVENTARIO[],5,FALSE),"-")</f>
        <v>Short de tela suave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2302</v>
      </c>
      <c r="B633" t="str">
        <f>IFERROR(VLOOKUP(VENTAS[[#This Row],[Código del producto Vendido]],INVENTARIO[],25,FALSE),"-")</f>
        <v>Yenma 19 Mayo</v>
      </c>
      <c r="E633" t="s">
        <v>1398</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2302</v>
      </c>
      <c r="B634">
        <f>IFERROR(VLOOKUP(VENTAS[[#This Row],[Código del producto Vendido]],INVENTARIO[],25,FALSE),"-")</f>
        <v>0</v>
      </c>
      <c r="E634" t="s">
        <v>1552</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2302</v>
      </c>
      <c r="B635" t="str">
        <f>IFERROR(VLOOKUP(VENTAS[[#This Row],[Código del producto Vendido]],INVENTARIO[],25,FALSE),"-")</f>
        <v>Compra 7/12/2023</v>
      </c>
      <c r="E635" t="s">
        <v>2163</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2302</v>
      </c>
      <c r="B636" t="str">
        <f>IFERROR(VLOOKUP(VENTAS[[#This Row],[Código del producto Vendido]],INVENTARIO[],25,FALSE),"-")</f>
        <v>Compra 7/12/2023</v>
      </c>
      <c r="E636" t="s">
        <v>2177</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2302</v>
      </c>
      <c r="B637" t="str">
        <f>IFERROR(VLOOKUP(VENTAS[[#This Row],[Código del producto Vendido]],INVENTARIO[],25,FALSE),"-")</f>
        <v>Compra 9/12/2023</v>
      </c>
      <c r="E637" t="s">
        <v>2268</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2302</v>
      </c>
      <c r="B638" t="str">
        <f>IFERROR(VLOOKUP(VENTAS[[#This Row],[Código del producto Vendido]],INVENTARIO[],25,FALSE),"-")</f>
        <v>Compra 7/12/2023</v>
      </c>
      <c r="C638" t="s">
        <v>2306</v>
      </c>
      <c r="D638" t="s">
        <v>2307</v>
      </c>
      <c r="E638" t="s">
        <v>2160</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2302</v>
      </c>
      <c r="B639" t="str">
        <f>IFERROR(VLOOKUP(VENTAS[[#This Row],[Código del producto Vendido]],INVENTARIO[],25,FALSE),"-")</f>
        <v>Compra 7/12/2023</v>
      </c>
      <c r="D639" t="s">
        <v>2308</v>
      </c>
      <c r="E639" t="s">
        <v>2170</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2302</v>
      </c>
      <c r="B640" t="str">
        <f>IFERROR(VLOOKUP(VENTAS[[#This Row],[Código del producto Vendido]],INVENTARIO[],25,FALSE),"-")</f>
        <v>Compra 7/12/2023</v>
      </c>
      <c r="D640" t="s">
        <v>2309</v>
      </c>
      <c r="E640" t="s">
        <v>2144</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2302</v>
      </c>
      <c r="B641" t="str">
        <f>IFERROR(VLOOKUP(VENTAS[[#This Row],[Código del producto Vendido]],INVENTARIO[],25,FALSE),"-")</f>
        <v>Compra 7/12/2023</v>
      </c>
      <c r="D641" t="s">
        <v>2303</v>
      </c>
      <c r="E641" t="s">
        <v>2149</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2302</v>
      </c>
      <c r="B642" t="str">
        <f>IFERROR(VLOOKUP(VENTAS[[#This Row],[Código del producto Vendido]],INVENTARIO[],25,FALSE),"-")</f>
        <v>Compra 7/12/2023</v>
      </c>
      <c r="D642" t="s">
        <v>2309</v>
      </c>
      <c r="E642" t="s">
        <v>2143</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2302</v>
      </c>
      <c r="B643" t="str">
        <f>IFERROR(VLOOKUP(VENTAS[[#This Row],[Código del producto Vendido]],INVENTARIO[],25,FALSE),"-")</f>
        <v>Compra 7/12/2023</v>
      </c>
      <c r="D643" t="s">
        <v>2309</v>
      </c>
      <c r="E643" t="s">
        <v>2142</v>
      </c>
      <c r="F643" s="4" t="str">
        <f>IFERROR(VLOOKUP(VENTAS[[#This Row],[Código del producto Vendido]],INVENTARIO[],5,FALSE),"-")</f>
        <v>Pullover Dazy</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2302</v>
      </c>
      <c r="B644" t="str">
        <f>IFERROR(VLOOKUP(VENTAS[[#This Row],[Código del producto Vendido]],INVENTARIO[],25,FALSE),"-")</f>
        <v>Recibido Freddy 24Mayo</v>
      </c>
      <c r="D644" t="s">
        <v>2309</v>
      </c>
      <c r="E644" t="s">
        <v>1700</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2302</v>
      </c>
      <c r="B645" t="str">
        <f>IFERROR(VLOOKUP(VENTAS[[#This Row],[Código del producto Vendido]],INVENTARIO[],25,FALSE),"-")</f>
        <v>Viaje Agosto</v>
      </c>
      <c r="D645" t="s">
        <v>2309</v>
      </c>
      <c r="E645" t="s">
        <v>1780</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2302</v>
      </c>
      <c r="B646" t="str">
        <f>IFERROR(VLOOKUP(VENTAS[[#This Row],[Código del producto Vendido]],INVENTARIO[],25,FALSE),"-")</f>
        <v>Compra 7/12/2023</v>
      </c>
      <c r="E646" t="s">
        <v>2118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2302</v>
      </c>
      <c r="B647" t="str">
        <f>IFERROR(VLOOKUP(VENTAS[[#This Row],[Código del producto Vendido]],INVENTARIO[],25,FALSE),"-")</f>
        <v>Compra 7/12/2023</v>
      </c>
      <c r="E647" t="s">
        <v>2120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2302</v>
      </c>
      <c r="B648" t="str">
        <f>IFERROR(VLOOKUP(VENTAS[[#This Row],[Código del producto Vendido]],INVENTARIO[],25,FALSE),"-")</f>
        <v>Compra 7/12/2023</v>
      </c>
      <c r="D648" t="s">
        <v>2310</v>
      </c>
      <c r="E648" t="s">
        <v>2126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2302</v>
      </c>
      <c r="B649" t="str">
        <f>IFERROR(VLOOKUP(VENTAS[[#This Row],[Código del producto Vendido]],INVENTARIO[],25,FALSE),"-")</f>
        <v>Compra 7/12/2023</v>
      </c>
      <c r="E649" t="s">
        <v>2139</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2302</v>
      </c>
      <c r="B650" t="str">
        <f>IFERROR(VLOOKUP(VENTAS[[#This Row],[Código del producto Vendido]],INVENTARIO[],25,FALSE),"-")</f>
        <v>Compra 7/12/2023</v>
      </c>
      <c r="E650" t="s">
        <v>2156</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2302</v>
      </c>
      <c r="B651" t="str">
        <f>IFERROR(VLOOKUP(VENTAS[[#This Row],[Código del producto Vendido]],INVENTARIO[],25,FALSE),"-")</f>
        <v>Compra 7/12/2023</v>
      </c>
      <c r="E651" t="s">
        <v>2157</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2302</v>
      </c>
      <c r="B652" t="str">
        <f>IFERROR(VLOOKUP(VENTAS[[#This Row],[Código del producto Vendido]],INVENTARIO[],25,FALSE),"-")</f>
        <v>Compra 7/12/2023</v>
      </c>
      <c r="E652" t="s">
        <v>2168</v>
      </c>
      <c r="F652" s="4" t="str">
        <f>IFERROR(VLOOKUP(VENTAS[[#This Row],[Código del producto Vendido]],INVENTARIO[],5,FALSE),"-")</f>
        <v>Top de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2302</v>
      </c>
      <c r="B653" t="str">
        <f>IFERROR(VLOOKUP(VENTAS[[#This Row],[Código del producto Vendido]],INVENTARIO[],25,FALSE),"-")</f>
        <v>Compra 7/12/2023</v>
      </c>
      <c r="E653" t="s">
        <v>2114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2302</v>
      </c>
      <c r="B654" t="str">
        <f>IFERROR(VLOOKUP(VENTAS[[#This Row],[Código del producto Vendido]],INVENTARIO[],25,FALSE),"-")</f>
        <v>Compra 7/12/2023</v>
      </c>
      <c r="D654" t="s">
        <v>2309</v>
      </c>
      <c r="E654" t="s">
        <v>2146</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2302</v>
      </c>
      <c r="B655" t="str">
        <f>IFERROR(VLOOKUP(VENTAS[[#This Row],[Código del producto Vendido]],INVENTARIO[],25,FALSE),"-")</f>
        <v>COMPRA F21</v>
      </c>
      <c r="E655" t="s">
        <v>2099</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2302</v>
      </c>
      <c r="B656" t="str">
        <f>IFERROR(VLOOKUP(VENTAS[[#This Row],[Código del producto Vendido]],INVENTARIO[],25,FALSE),"-")</f>
        <v>COMPRA F21</v>
      </c>
      <c r="E656" t="s">
        <v>2100</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2302</v>
      </c>
      <c r="B657">
        <f>IFERROR(VLOOKUP(VENTAS[[#This Row],[Código del producto Vendido]],INVENTARIO[],25,FALSE),"-")</f>
        <v>0</v>
      </c>
      <c r="E657" t="s">
        <v>2105</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2302</v>
      </c>
      <c r="B658" t="str">
        <f>IFERROR(VLOOKUP(VENTAS[[#This Row],[Código del producto Vendido]],INVENTARIO[],25,FALSE),"-")</f>
        <v>Compra 7/12/2023</v>
      </c>
      <c r="E658" t="s">
        <v>2129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2302</v>
      </c>
      <c r="B659">
        <f>IFERROR(VLOOKUP(VENTAS[[#This Row],[Código del producto Vendido]],INVENTARIO[],25,FALSE),"-")</f>
        <v>0</v>
      </c>
      <c r="E659" t="s">
        <v>1379</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2302</v>
      </c>
      <c r="B660">
        <f>IFERROR(VLOOKUP(VENTAS[[#This Row],[Código del producto Vendido]],INVENTARIO[],25,FALSE),"-")</f>
        <v>0</v>
      </c>
      <c r="D660" t="s">
        <v>2303</v>
      </c>
      <c r="E660" t="s">
        <v>1379</v>
      </c>
      <c r="F660" s="4" t="str">
        <f>IFERROR(VLOOKUP(VENTAS[[#This Row],[Código del producto Vendido]],INVENTARIO[],5,FALSE),"-")</f>
        <v>Jean Boyfriend con rotos</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2302</v>
      </c>
      <c r="B661" t="str">
        <f>IFERROR(VLOOKUP(VENTAS[[#This Row],[Código del producto Vendido]],INVENTARIO[],25,FALSE),"-")</f>
        <v>Compra 7/12/2023</v>
      </c>
      <c r="E661" t="s">
        <v>2156</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Compra 9/12/2023</v>
      </c>
      <c r="E662" t="s">
        <v>2230</v>
      </c>
      <c r="F662" s="4" t="str">
        <f>IFERROR(VLOOKUP(VENTAS[[#This Row],[Código del producto Vendido]],INVENTARIO[],5,FALSE),"-")</f>
        <v>Camisa Blanca Modely</v>
      </c>
      <c r="G662" s="4">
        <v>1</v>
      </c>
      <c r="I662" s="13">
        <f>VENTAS[[#This Row],[Cantidad]]*VENTAS[[#This Row],[Precio Venta]]</f>
        <v>0</v>
      </c>
      <c r="J662" s="13">
        <f>IF(VENTAS[[#This Row],[Nombre del Gestor]]&gt;1,  VENTAS[[#This Row],[Total]]*10%, 0)</f>
        <v>0</v>
      </c>
      <c r="K662" s="13">
        <f>IFERROR(VLOOKUP(VENTAS[[#This Row],[Código del producto Vendido]],INVENTARIO[],20,FALSE),"-")*VENTAS[[#This Row],[Cantidad]]</f>
        <v>9.74</v>
      </c>
      <c r="L662" s="13">
        <f>VENTAS[[#This Row],[Total]]-VENTAS[[#This Row],[Comisión 10%]]-VENTAS[[#This Row],[Costo]]</f>
        <v>-9.74</v>
      </c>
    </row>
    <row r="663" spans="1:12" ht="14" x14ac:dyDescent="0.15">
      <c r="A663" s="124"/>
      <c r="B663" t="str">
        <f>IFERROR(VLOOKUP(VENTAS[[#This Row],[Código del producto Vendido]],INVENTARIO[],25,FALSE),"-")</f>
        <v>Compra 9/12/2023</v>
      </c>
      <c r="E663" t="s">
        <v>2239</v>
      </c>
      <c r="F663" s="4" t="str">
        <f>IFERROR(VLOOKUP(VENTAS[[#This Row],[Código del producto Vendido]],INVENTARIO[],5,FALSE),"-")</f>
        <v>Vestido Tarsha</v>
      </c>
      <c r="G663" s="4">
        <v>1</v>
      </c>
      <c r="H663" s="13">
        <v>27</v>
      </c>
      <c r="I663" s="13">
        <f>VENTAS[[#This Row],[Cantidad]]*VENTAS[[#This Row],[Precio Venta]]</f>
        <v>27</v>
      </c>
      <c r="J663" s="13">
        <f>IF(VENTAS[[#This Row],[Nombre del Gestor]]&gt;1,  VENTAS[[#This Row],[Total]]*10%, 0)</f>
        <v>0</v>
      </c>
      <c r="K663" s="13">
        <f>IFERROR(VLOOKUP(VENTAS[[#This Row],[Código del producto Vendido]],INVENTARIO[],20,FALSE),"-")*VENTAS[[#This Row],[Cantidad]]</f>
        <v>13.97</v>
      </c>
      <c r="L663" s="13">
        <f>VENTAS[[#This Row],[Total]]-VENTAS[[#This Row],[Comisión 10%]]-VENTAS[[#This Row],[Costo]]</f>
        <v>13.03</v>
      </c>
    </row>
    <row r="664" spans="1:12" ht="14" x14ac:dyDescent="0.15">
      <c r="A664" s="124"/>
      <c r="B664" t="str">
        <f>IFERROR(VLOOKUP(VENTAS[[#This Row],[Código del producto Vendido]],INVENTARIO[],25,FALSE),"-")</f>
        <v>Compra 9/12/2023</v>
      </c>
      <c r="D664" t="s">
        <v>1991</v>
      </c>
      <c r="E664" t="s">
        <v>2246</v>
      </c>
      <c r="F664" s="4" t="str">
        <f>IFERROR(VLOOKUP(VENTAS[[#This Row],[Código del producto Vendido]],INVENTARIO[],5,FALSE),"-")</f>
        <v>Top Asimétrico Acanalado</v>
      </c>
      <c r="G664" s="4">
        <v>1</v>
      </c>
      <c r="H664" s="13">
        <v>12</v>
      </c>
      <c r="I664" s="13">
        <f>VENTAS[[#This Row],[Cantidad]]*VENTAS[[#This Row],[Precio Venta]]</f>
        <v>12</v>
      </c>
      <c r="J664" s="13">
        <f>IF(VENTAS[[#This Row],[Nombre del Gestor]]&gt;1,  VENTAS[[#This Row],[Total]]*10%, 0)</f>
        <v>1.2000000000000002</v>
      </c>
      <c r="K664" s="13">
        <f>IFERROR(VLOOKUP(VENTAS[[#This Row],[Código del producto Vendido]],INVENTARIO[],20,FALSE),"-")*VENTAS[[#This Row],[Cantidad]]</f>
        <v>5.7</v>
      </c>
      <c r="L664" s="13">
        <f>VENTAS[[#This Row],[Total]]-VENTAS[[#This Row],[Comisión 10%]]-VENTAS[[#This Row],[Costo]]</f>
        <v>5.1000000000000005</v>
      </c>
    </row>
    <row r="665" spans="1:12" ht="14" x14ac:dyDescent="0.15">
      <c r="A665" s="124"/>
      <c r="B665" t="str">
        <f>IFERROR(VLOOKUP(VENTAS[[#This Row],[Código del producto Vendido]],INVENTARIO[],25,FALSE),"-")</f>
        <v>Compra 9/12/2023</v>
      </c>
      <c r="D665" t="s">
        <v>2309</v>
      </c>
      <c r="E665" t="s">
        <v>2254</v>
      </c>
      <c r="F665" s="4" t="str">
        <f>IFERROR(VLOOKUP(VENTAS[[#This Row],[Código del producto Vendido]],INVENTARIO[],5,FALSE),"-")</f>
        <v>Vestido Margarita</v>
      </c>
      <c r="G665" s="4">
        <v>1</v>
      </c>
      <c r="H665" s="13">
        <v>28</v>
      </c>
      <c r="I665" s="13">
        <f>VENTAS[[#This Row],[Cantidad]]*VENTAS[[#This Row],[Precio Venta]]</f>
        <v>28</v>
      </c>
      <c r="J665" s="13">
        <f>IF(VENTAS[[#This Row],[Nombre del Gestor]]&gt;1,  VENTAS[[#This Row],[Total]]*10%, 0)</f>
        <v>2.8000000000000003</v>
      </c>
      <c r="K665" s="13">
        <f>IFERROR(VLOOKUP(VENTAS[[#This Row],[Código del producto Vendido]],INVENTARIO[],20,FALSE),"-")*VENTAS[[#This Row],[Cantidad]]</f>
        <v>15.05</v>
      </c>
      <c r="L665" s="13">
        <f>VENTAS[[#This Row],[Total]]-VENTAS[[#This Row],[Comisión 10%]]-VENTAS[[#This Row],[Costo]]</f>
        <v>10.149999999999999</v>
      </c>
    </row>
    <row r="666" spans="1:12" ht="14" x14ac:dyDescent="0.15">
      <c r="A666" s="124">
        <v>45326</v>
      </c>
      <c r="B666" t="str">
        <f>IFERROR(VLOOKUP(VENTAS[[#This Row],[Código del producto Vendido]],INVENTARIO[],25,FALSE),"-")</f>
        <v>Compra 9/12/2023</v>
      </c>
      <c r="D666" t="s">
        <v>1788</v>
      </c>
      <c r="E666" t="s">
        <v>2257</v>
      </c>
      <c r="F666" s="4" t="str">
        <f>IFERROR(VLOOKUP(VENTAS[[#This Row],[Código del producto Vendido]],INVENTARIO[],5,FALSE),"-")</f>
        <v>Suéter cuello de Cisne</v>
      </c>
      <c r="G666" s="4">
        <v>1</v>
      </c>
      <c r="H666" s="13">
        <v>15</v>
      </c>
      <c r="I666" s="13">
        <f>VENTAS[[#This Row],[Cantidad]]*VENTAS[[#This Row],[Precio Venta]]</f>
        <v>15</v>
      </c>
      <c r="J666" s="13">
        <f>IF(VENTAS[[#This Row],[Nombre del Gestor]]&gt;1,  VENTAS[[#This Row],[Total]]*10%, 0)</f>
        <v>1.5</v>
      </c>
      <c r="K666" s="13">
        <f>IFERROR(VLOOKUP(VENTAS[[#This Row],[Código del producto Vendido]],INVENTARIO[],20,FALSE),"-")*VENTAS[[#This Row],[Cantidad]]</f>
        <v>5.78</v>
      </c>
      <c r="L666" s="13">
        <f>VENTAS[[#This Row],[Total]]-VENTAS[[#This Row],[Comisión 10%]]-VENTAS[[#This Row],[Costo]]</f>
        <v>7.72</v>
      </c>
    </row>
    <row r="667" spans="1:12" ht="14" x14ac:dyDescent="0.15">
      <c r="A667" s="124"/>
      <c r="B667" t="str">
        <f>IFERROR(VLOOKUP(VENTAS[[#This Row],[Código del producto Vendido]],INVENTARIO[],25,FALSE),"-")</f>
        <v>Compra 9/12/2023</v>
      </c>
      <c r="D667" t="s">
        <v>1788</v>
      </c>
      <c r="E667" t="s">
        <v>2247</v>
      </c>
      <c r="F667" s="4" t="str">
        <f>IFERROR(VLOOKUP(VENTAS[[#This Row],[Código del producto Vendido]],INVENTARIO[],5,FALSE),"-")</f>
        <v>Top Asimétrico Acanalado</v>
      </c>
      <c r="G667" s="4">
        <v>1</v>
      </c>
      <c r="H667" s="13">
        <v>12</v>
      </c>
      <c r="I667" s="13">
        <f>VENTAS[[#This Row],[Cantidad]]*VENTAS[[#This Row],[Precio Venta]]</f>
        <v>12</v>
      </c>
      <c r="J667" s="13">
        <f>IF(VENTAS[[#This Row],[Nombre del Gestor]]&gt;1,  VENTAS[[#This Row],[Total]]*10%, 0)</f>
        <v>1.2000000000000002</v>
      </c>
      <c r="K667" s="13">
        <f>IFERROR(VLOOKUP(VENTAS[[#This Row],[Código del producto Vendido]],INVENTARIO[],20,FALSE),"-")*VENTAS[[#This Row],[Cantidad]]</f>
        <v>5.7</v>
      </c>
      <c r="L667" s="13">
        <f>VENTAS[[#This Row],[Total]]-VENTAS[[#This Row],[Comisión 10%]]-VENTAS[[#This Row],[Costo]]</f>
        <v>5.1000000000000005</v>
      </c>
    </row>
    <row r="668" spans="1:12" ht="14" x14ac:dyDescent="0.15">
      <c r="A668" s="124"/>
      <c r="B668" t="str">
        <f>IFERROR(VLOOKUP(VENTAS[[#This Row],[Código del producto Vendido]],INVENTARIO[],25,FALSE),"-")</f>
        <v>Compra 9/12/2023</v>
      </c>
      <c r="D668" t="s">
        <v>1788</v>
      </c>
      <c r="E668" t="s">
        <v>2261</v>
      </c>
      <c r="F668" s="4" t="str">
        <f>IFERROR(VLOOKUP(VENTAS[[#This Row],[Código del producto Vendido]],INVENTARIO[],5,FALSE),"-")</f>
        <v>Mono Con Botón Delantero</v>
      </c>
      <c r="G668" s="4">
        <v>1</v>
      </c>
      <c r="H668" s="13">
        <v>28</v>
      </c>
      <c r="I668" s="13">
        <f>VENTAS[[#This Row],[Cantidad]]*VENTAS[[#This Row],[Precio Venta]]</f>
        <v>28</v>
      </c>
      <c r="J668" s="13">
        <f>IF(VENTAS[[#This Row],[Nombre del Gestor]]&gt;1,  VENTAS[[#This Row],[Total]]*10%, 0)</f>
        <v>2.8000000000000003</v>
      </c>
      <c r="K668" s="13">
        <f>IFERROR(VLOOKUP(VENTAS[[#This Row],[Código del producto Vendido]],INVENTARIO[],20,FALSE),"-")*VENTAS[[#This Row],[Cantidad]]</f>
        <v>18.7</v>
      </c>
      <c r="L668" s="13">
        <f>VENTAS[[#This Row],[Total]]-VENTAS[[#This Row],[Comisión 10%]]-VENTAS[[#This Row],[Costo]]</f>
        <v>6.5</v>
      </c>
    </row>
    <row r="669" spans="1:12" ht="14" x14ac:dyDescent="0.15">
      <c r="A669" s="124"/>
      <c r="B669">
        <f>IFERROR(VLOOKUP(VENTAS[[#This Row],[Código del producto Vendido]],INVENTARIO[],25,FALSE),"-")</f>
        <v>0</v>
      </c>
      <c r="D669" t="s">
        <v>1788</v>
      </c>
      <c r="E669" t="s">
        <v>1521</v>
      </c>
      <c r="F669" s="4" t="str">
        <f>IFERROR(VLOOKUP(VENTAS[[#This Row],[Código del producto Vendido]],INVENTARIO[],5,FALSE),"-")</f>
        <v xml:space="preserve">Shorts bajo de doblez de cintura </v>
      </c>
      <c r="G669" s="4">
        <v>1</v>
      </c>
      <c r="H669" s="13">
        <v>19</v>
      </c>
      <c r="I669" s="13">
        <f>VENTAS[[#This Row],[Cantidad]]*VENTAS[[#This Row],[Precio Venta]]</f>
        <v>19</v>
      </c>
      <c r="J669" s="13">
        <f>IF(VENTAS[[#This Row],[Nombre del Gestor]]&gt;1,  VENTAS[[#This Row],[Total]]*10%, 0)</f>
        <v>1.9000000000000001</v>
      </c>
      <c r="K669" s="13">
        <f>IFERROR(VLOOKUP(VENTAS[[#This Row],[Código del producto Vendido]],INVENTARIO[],20,FALSE),"-")*VENTAS[[#This Row],[Cantidad]]</f>
        <v>8.176111111111112</v>
      </c>
      <c r="L669" s="13">
        <f>VENTAS[[#This Row],[Total]]-VENTAS[[#This Row],[Comisión 10%]]-VENTAS[[#This Row],[Costo]]</f>
        <v>8.9238888888888894</v>
      </c>
    </row>
    <row r="670" spans="1:12" ht="14" x14ac:dyDescent="0.15">
      <c r="A670" s="124"/>
      <c r="B670">
        <f>IFERROR(VLOOKUP(VENTAS[[#This Row],[Código del producto Vendido]],INVENTARIO[],25,FALSE),"-")</f>
        <v>0</v>
      </c>
      <c r="D670" t="s">
        <v>1788</v>
      </c>
      <c r="E670" t="s">
        <v>1907</v>
      </c>
      <c r="F670" s="4" t="str">
        <f>IFERROR(VLOOKUP(VENTAS[[#This Row],[Código del producto Vendido]],INVENTARIO[],5,FALSE),"-")</f>
        <v>Jean ajustado claro</v>
      </c>
      <c r="G670" s="4">
        <v>1</v>
      </c>
      <c r="H670" s="13">
        <v>30</v>
      </c>
      <c r="I670" s="13">
        <f>VENTAS[[#This Row],[Cantidad]]*VENTAS[[#This Row],[Precio Venta]]</f>
        <v>30</v>
      </c>
      <c r="J670" s="13">
        <f>IF(VENTAS[[#This Row],[Nombre del Gestor]]&gt;1,  VENTAS[[#This Row],[Total]]*10%, 0)</f>
        <v>3</v>
      </c>
      <c r="K670" s="13">
        <f>IFERROR(VLOOKUP(VENTAS[[#This Row],[Código del producto Vendido]],INVENTARIO[],20,FALSE),"-")*VENTAS[[#This Row],[Cantidad]]</f>
        <v>23.79</v>
      </c>
      <c r="L670" s="13">
        <f>VENTAS[[#This Row],[Total]]-VENTAS[[#This Row],[Comisión 10%]]-VENTAS[[#This Row],[Costo]]</f>
        <v>3.2100000000000009</v>
      </c>
    </row>
    <row r="671" spans="1:12" ht="14" x14ac:dyDescent="0.15">
      <c r="A671" s="124"/>
      <c r="B671" t="str">
        <f>IFERROR(VLOOKUP(VENTAS[[#This Row],[Código del producto Vendido]],INVENTARIO[],25,FALSE),"-")</f>
        <v>Compra 9/12/2023</v>
      </c>
      <c r="E671" t="s">
        <v>2228</v>
      </c>
      <c r="F671" s="4" t="str">
        <f>IFERROR(VLOOKUP(VENTAS[[#This Row],[Código del producto Vendido]],INVENTARIO[],5,FALSE),"-")</f>
        <v>Camisa Modely</v>
      </c>
      <c r="G671" s="4">
        <v>1</v>
      </c>
      <c r="H671" s="13">
        <v>22</v>
      </c>
      <c r="I671" s="13">
        <f>VENTAS[[#This Row],[Cantidad]]*VENTAS[[#This Row],[Precio Venta]]</f>
        <v>22</v>
      </c>
      <c r="J671" s="13">
        <f>IF(VENTAS[[#This Row],[Nombre del Gestor]]&gt;1,  VENTAS[[#This Row],[Total]]*10%, 0)</f>
        <v>0</v>
      </c>
      <c r="K671" s="13">
        <f>IFERROR(VLOOKUP(VENTAS[[#This Row],[Código del producto Vendido]],INVENTARIO[],20,FALSE),"-")*VENTAS[[#This Row],[Cantidad]]</f>
        <v>9.74</v>
      </c>
      <c r="L671" s="13">
        <f>VENTAS[[#This Row],[Total]]-VENTAS[[#This Row],[Comisión 10%]]-VENTAS[[#This Row],[Costo]]</f>
        <v>12.26</v>
      </c>
    </row>
    <row r="672" spans="1:12" ht="14" x14ac:dyDescent="0.15">
      <c r="A672" s="124"/>
      <c r="B672" t="str">
        <f>IFERROR(VLOOKUP(VENTAS[[#This Row],[Código del producto Vendido]],INVENTARIO[],25,FALSE),"-")</f>
        <v>Compra 7/12/2023</v>
      </c>
      <c r="E672" t="s">
        <v>2158</v>
      </c>
      <c r="F672" s="4" t="str">
        <f>IFERROR(VLOOKUP(VENTAS[[#This Row],[Código del producto Vendido]],INVENTARIO[],5,FALSE),"-")</f>
        <v>Saya de Mezclilla a la Cintura</v>
      </c>
      <c r="G672" s="4">
        <v>1</v>
      </c>
      <c r="H672" s="13">
        <v>35</v>
      </c>
      <c r="I672" s="13">
        <f>VENTAS[[#This Row],[Cantidad]]*VENTAS[[#This Row],[Precio Venta]]</f>
        <v>35</v>
      </c>
      <c r="J672" s="13">
        <f>IF(VENTAS[[#This Row],[Nombre del Gestor]]&gt;1,  VENTAS[[#This Row],[Total]]*10%, 0)</f>
        <v>0</v>
      </c>
      <c r="K672" s="13">
        <f>IFERROR(VLOOKUP(VENTAS[[#This Row],[Código del producto Vendido]],INVENTARIO[],20,FALSE),"-")*VENTAS[[#This Row],[Cantidad]]</f>
        <v>17</v>
      </c>
      <c r="L672" s="13">
        <f>VENTAS[[#This Row],[Total]]-VENTAS[[#This Row],[Comisión 10%]]-VENTAS[[#This Row],[Costo]]</f>
        <v>18</v>
      </c>
    </row>
    <row r="673" spans="1:12" ht="14" x14ac:dyDescent="0.15">
      <c r="A673" s="124" t="s">
        <v>2302</v>
      </c>
      <c r="B673">
        <f>IFERROR(VLOOKUP(VENTAS[[#This Row],[Código del producto Vendido]],INVENTARIO[],25,FALSE),"-")</f>
        <v>0</v>
      </c>
      <c r="C673" t="s">
        <v>2312</v>
      </c>
      <c r="E673" t="s">
        <v>1587</v>
      </c>
      <c r="F673" s="4" t="str">
        <f>IFERROR(VLOOKUP(VENTAS[[#This Row],[Código del producto Vendido]],INVENTARIO[],5,FALSE),"-")</f>
        <v>Sandalias Rojas</v>
      </c>
      <c r="G673" s="4">
        <v>1</v>
      </c>
      <c r="H673" s="13">
        <v>40</v>
      </c>
      <c r="I673" s="13">
        <f>VENTAS[[#This Row],[Cantidad]]*VENTAS[[#This Row],[Precio Venta]]</f>
        <v>40</v>
      </c>
      <c r="J673" s="13">
        <f>IF(VENTAS[[#This Row],[Nombre del Gestor]]&gt;1,  VENTAS[[#This Row],[Total]]*10%, 0)</f>
        <v>0</v>
      </c>
      <c r="K673" s="13">
        <f>IFERROR(VLOOKUP(VENTAS[[#This Row],[Código del producto Vendido]],INVENTARIO[],20,FALSE),"-")*VENTAS[[#This Row],[Cantidad]]</f>
        <v>25.722222222222221</v>
      </c>
      <c r="L673" s="13">
        <f>VENTAS[[#This Row],[Total]]-VENTAS[[#This Row],[Comisión 10%]]-VENTAS[[#This Row],[Costo]]</f>
        <v>14.277777777777779</v>
      </c>
    </row>
    <row r="674" spans="1:12" ht="14" x14ac:dyDescent="0.15">
      <c r="A674" s="124"/>
      <c r="B674">
        <f>IFERROR(VLOOKUP(VENTAS[[#This Row],[Código del producto Vendido]],INVENTARIO[],25,FALSE),"-")</f>
        <v>0</v>
      </c>
      <c r="C674" t="s">
        <v>2315</v>
      </c>
      <c r="E674" t="s">
        <v>1772</v>
      </c>
      <c r="F674" s="4" t="str">
        <f>IFERROR(VLOOKUP(VENTAS[[#This Row],[Código del producto Vendido]],INVENTARIO[],5,FALSE),"-")</f>
        <v>Calzado hombre dos tonos</v>
      </c>
      <c r="G674" s="4">
        <v>1</v>
      </c>
      <c r="H674" s="13">
        <v>0</v>
      </c>
      <c r="I674" s="13">
        <f>VENTAS[[#This Row],[Cantidad]]*VENTAS[[#This Row],[Precio Venta]]</f>
        <v>0</v>
      </c>
      <c r="J674" s="13">
        <f>IF(VENTAS[[#This Row],[Nombre del Gestor]]&gt;1,  VENTAS[[#This Row],[Total]]*10%, 0)</f>
        <v>0</v>
      </c>
      <c r="K674" s="13">
        <f>IFERROR(VLOOKUP(VENTAS[[#This Row],[Código del producto Vendido]],INVENTARIO[],20,FALSE),"-")*VENTAS[[#This Row],[Cantidad]]</f>
        <v>33.944444444444443</v>
      </c>
      <c r="L674" s="13">
        <f>VENTAS[[#This Row],[Total]]-VENTAS[[#This Row],[Comisión 10%]]-VENTAS[[#This Row],[Costo]]</f>
        <v>-33.944444444444443</v>
      </c>
    </row>
    <row r="675" spans="1:12" ht="14" x14ac:dyDescent="0.15">
      <c r="A675" s="124" t="s">
        <v>2317</v>
      </c>
      <c r="B675">
        <f>IFERROR(VLOOKUP(VENTAS[[#This Row],[Código del producto Vendido]],INVENTARIO[],25,FALSE),"-")</f>
        <v>0</v>
      </c>
      <c r="E675" t="s">
        <v>1919</v>
      </c>
      <c r="F675" s="4" t="str">
        <f>IFERROR(VLOOKUP(VENTAS[[#This Row],[Código del producto Vendido]],INVENTARIO[],5,FALSE),"-")</f>
        <v>Blusa de manga acampanada blanca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13.239999999999998</v>
      </c>
      <c r="L675" s="13">
        <f>VENTAS[[#This Row],[Total]]-VENTAS[[#This Row],[Comisión 10%]]-VENTAS[[#This Row],[Costo]]</f>
        <v>8.7600000000000016</v>
      </c>
    </row>
    <row r="676" spans="1:12" ht="14" x14ac:dyDescent="0.15">
      <c r="A676" s="124" t="s">
        <v>2317</v>
      </c>
      <c r="B676">
        <f>IFERROR(VLOOKUP(VENTAS[[#This Row],[Código del producto Vendido]],INVENTARIO[],25,FALSE),"-")</f>
        <v>0</v>
      </c>
      <c r="E676" t="s">
        <v>1920</v>
      </c>
      <c r="F676" s="4" t="str">
        <f>IFERROR(VLOOKUP(VENTAS[[#This Row],[Código del producto Vendido]],INVENTARIO[],5,FALSE),"-")</f>
        <v>Blusa de manga acampanada negra</v>
      </c>
      <c r="G676" s="4">
        <v>1</v>
      </c>
      <c r="H676" s="13">
        <v>22</v>
      </c>
      <c r="I676" s="13">
        <f>VENTAS[[#This Row],[Cantidad]]*VENTAS[[#This Row],[Precio Venta]]</f>
        <v>22</v>
      </c>
      <c r="J676" s="13">
        <f>IF(VENTAS[[#This Row],[Nombre del Gestor]]&gt;1,  VENTAS[[#This Row],[Total]]*10%, 0)</f>
        <v>0</v>
      </c>
      <c r="K676" s="13">
        <f>IFERROR(VLOOKUP(VENTAS[[#This Row],[Código del producto Vendido]],INVENTARIO[],20,FALSE),"-")*VENTAS[[#This Row],[Cantidad]]</f>
        <v>14.239999999999998</v>
      </c>
      <c r="L676" s="13">
        <f>VENTAS[[#This Row],[Total]]-VENTAS[[#This Row],[Comisión 10%]]-VENTAS[[#This Row],[Costo]]</f>
        <v>7.7600000000000016</v>
      </c>
    </row>
    <row r="677" spans="1:12" ht="14" x14ac:dyDescent="0.15">
      <c r="A677" s="124" t="s">
        <v>2317</v>
      </c>
      <c r="B677" t="str">
        <f>IFERROR(VLOOKUP(VENTAS[[#This Row],[Código del producto Vendido]],INVENTARIO[],25,FALSE),"-")</f>
        <v>Compra 7/12/2023</v>
      </c>
      <c r="E677" t="s">
        <v>2155</v>
      </c>
      <c r="F677" s="4" t="str">
        <f>IFERROR(VLOOKUP(VENTAS[[#This Row],[Código del producto Vendido]],INVENTARIO[],5,FALSE),"-")</f>
        <v xml:space="preserve">Pullover Dazy </v>
      </c>
      <c r="G677" s="4">
        <v>1</v>
      </c>
      <c r="H677" s="13">
        <v>13</v>
      </c>
      <c r="I677" s="13">
        <f>VENTAS[[#This Row],[Cantidad]]*VENTAS[[#This Row],[Precio Venta]]</f>
        <v>13</v>
      </c>
      <c r="J677" s="13">
        <f>IF(VENTAS[[#This Row],[Nombre del Gestor]]&gt;1,  VENTAS[[#This Row],[Total]]*10%, 0)</f>
        <v>0</v>
      </c>
      <c r="K677" s="13">
        <f>IFERROR(VLOOKUP(VENTAS[[#This Row],[Código del producto Vendido]],INVENTARIO[],20,FALSE),"-")*VENTAS[[#This Row],[Cantidad]]</f>
        <v>6</v>
      </c>
      <c r="L677" s="13">
        <f>VENTAS[[#This Row],[Total]]-VENTAS[[#This Row],[Comisión 10%]]-VENTAS[[#This Row],[Costo]]</f>
        <v>7</v>
      </c>
    </row>
    <row r="678" spans="1:12" ht="14" x14ac:dyDescent="0.15">
      <c r="A678" s="124" t="s">
        <v>2317</v>
      </c>
      <c r="B678" t="str">
        <f>IFERROR(VLOOKUP(VENTAS[[#This Row],[Código del producto Vendido]],INVENTARIO[],25,FALSE),"-")</f>
        <v>Compra 9/12/2023</v>
      </c>
      <c r="D678" s="6" t="s">
        <v>2309</v>
      </c>
      <c r="E678" t="s">
        <v>2223</v>
      </c>
      <c r="F678" s="4" t="str">
        <f>IFERROR(VLOOKUP(VENTAS[[#This Row],[Código del producto Vendido]],INVENTARIO[],5,FALSE),"-")</f>
        <v>Cardigan classy</v>
      </c>
      <c r="G678" s="4">
        <v>2</v>
      </c>
      <c r="H678" s="13">
        <v>20</v>
      </c>
      <c r="I678" s="13">
        <f>VENTAS[[#This Row],[Cantidad]]*VENTAS[[#This Row],[Precio Venta]]</f>
        <v>40</v>
      </c>
      <c r="J678" s="13">
        <f>IF(VENTAS[[#This Row],[Nombre del Gestor]]&gt;1,  VENTAS[[#This Row],[Total]]*10%, 0)</f>
        <v>4</v>
      </c>
      <c r="K678" s="13">
        <f>IFERROR(VLOOKUP(VENTAS[[#This Row],[Código del producto Vendido]],INVENTARIO[],20,FALSE),"-")*VENTAS[[#This Row],[Cantidad]]</f>
        <v>23.6</v>
      </c>
      <c r="L678" s="13">
        <f>VENTAS[[#This Row],[Total]]-VENTAS[[#This Row],[Comisión 10%]]-VENTAS[[#This Row],[Costo]]</f>
        <v>12.399999999999999</v>
      </c>
    </row>
    <row r="679" spans="1:12" ht="14" x14ac:dyDescent="0.15">
      <c r="A679" s="124">
        <v>45325</v>
      </c>
      <c r="B679">
        <f>IFERROR(VLOOKUP(VENTAS[[#This Row],[Código del producto Vendido]],INVENTARIO[],25,FALSE),"-")</f>
        <v>0</v>
      </c>
      <c r="C679" t="s">
        <v>2319</v>
      </c>
      <c r="E679" t="s">
        <v>2029</v>
      </c>
      <c r="F679" s="4" t="str">
        <f>IFERROR(VLOOKUP(VENTAS[[#This Row],[Código del producto Vendido]],INVENTARIO[],5,FALSE),"-")</f>
        <v>Sweater de Lana naranja quemada</v>
      </c>
      <c r="G679" s="4">
        <v>1</v>
      </c>
      <c r="H679" s="13">
        <v>18</v>
      </c>
      <c r="I679" s="13">
        <f>VENTAS[[#This Row],[Cantidad]]*VENTAS[[#This Row],[Precio Venta]]</f>
        <v>18</v>
      </c>
      <c r="J679" s="13">
        <f>IF(VENTAS[[#This Row],[Nombre del Gestor]]&gt;1,  VENTAS[[#This Row],[Total]]*10%, 0)</f>
        <v>0</v>
      </c>
      <c r="K679" s="13">
        <f>IFERROR(VLOOKUP(VENTAS[[#This Row],[Código del producto Vendido]],INVENTARIO[],20,FALSE),"-")*VENTAS[[#This Row],[Cantidad]]</f>
        <v>15.45</v>
      </c>
      <c r="L679" s="13">
        <f>VENTAS[[#This Row],[Total]]-VENTAS[[#This Row],[Comisión 10%]]-VENTAS[[#This Row],[Costo]]</f>
        <v>2.5500000000000007</v>
      </c>
    </row>
    <row r="680" spans="1:12" ht="14" x14ac:dyDescent="0.15">
      <c r="A680" s="124">
        <v>45324</v>
      </c>
      <c r="B680" t="str">
        <f>IFERROR(VLOOKUP(VENTAS[[#This Row],[Código del producto Vendido]],INVENTARIO[],25,FALSE),"-")</f>
        <v>Compra 9/12/2023</v>
      </c>
      <c r="E680" t="s">
        <v>2269</v>
      </c>
      <c r="F680" s="4" t="str">
        <f>IFERROR(VLOOKUP(VENTAS[[#This Row],[Código del producto Vendido]],INVENTARIO[],5,FALSE),"-")</f>
        <v>Vestido de mangas en contraste</v>
      </c>
      <c r="G680" s="4">
        <v>1</v>
      </c>
      <c r="H680" s="13">
        <v>28</v>
      </c>
      <c r="I680" s="13">
        <f>VENTAS[[#This Row],[Cantidad]]*VENTAS[[#This Row],[Precio Venta]]</f>
        <v>28</v>
      </c>
      <c r="J680" s="13">
        <f>IF(VENTAS[[#This Row],[Nombre del Gestor]]&gt;1,  VENTAS[[#This Row],[Total]]*10%, 0)</f>
        <v>0</v>
      </c>
      <c r="K680" s="13">
        <f>IFERROR(VLOOKUP(VENTAS[[#This Row],[Código del producto Vendido]],INVENTARIO[],20,FALSE),"-")*VENTAS[[#This Row],[Cantidad]]</f>
        <v>17.25</v>
      </c>
      <c r="L680" s="13">
        <f>VENTAS[[#This Row],[Total]]-VENTAS[[#This Row],[Comisión 10%]]-VENTAS[[#This Row],[Costo]]</f>
        <v>10.75</v>
      </c>
    </row>
    <row r="681" spans="1:12" ht="14" x14ac:dyDescent="0.15">
      <c r="A681" s="124"/>
      <c r="B681" t="str">
        <f>IFERROR(VLOOKUP(VENTAS[[#This Row],[Código del producto Vendido]],INVENTARIO[],25,FALSE),"-")</f>
        <v>Compra 7/12/2023</v>
      </c>
      <c r="E681" t="s">
        <v>2172</v>
      </c>
      <c r="F681" s="4" t="str">
        <f>IFERROR(VLOOKUP(VENTAS[[#This Row],[Código del producto Vendido]],INVENTARIO[],5,FALSE),"-")</f>
        <v>Gafas de sol Dama</v>
      </c>
      <c r="G681" s="4">
        <v>1</v>
      </c>
      <c r="H681" s="13">
        <v>9</v>
      </c>
      <c r="I681" s="13">
        <f>VENTAS[[#This Row],[Cantidad]]*VENTAS[[#This Row],[Precio Venta]]</f>
        <v>9</v>
      </c>
      <c r="J681" s="13">
        <f>IF(VENTAS[[#This Row],[Nombre del Gestor]]&gt;1,  VENTAS[[#This Row],[Total]]*10%, 0)</f>
        <v>0</v>
      </c>
      <c r="K681" s="13">
        <f>IFERROR(VLOOKUP(VENTAS[[#This Row],[Código del producto Vendido]],INVENTARIO[],20,FALSE),"-")*VENTAS[[#This Row],[Cantidad]]</f>
        <v>2.9</v>
      </c>
      <c r="L681" s="13">
        <f>VENTAS[[#This Row],[Total]]-VENTAS[[#This Row],[Comisión 10%]]-VENTAS[[#This Row],[Costo]]</f>
        <v>6.1</v>
      </c>
    </row>
    <row r="682" spans="1:12" ht="14" x14ac:dyDescent="0.15">
      <c r="A682" s="124"/>
      <c r="B682">
        <f>IFERROR(VLOOKUP(VENTAS[[#This Row],[Código del producto Vendido]],INVENTARIO[],25,FALSE),"-")</f>
        <v>0</v>
      </c>
      <c r="E682" t="s">
        <v>2058</v>
      </c>
      <c r="F682" s="4" t="str">
        <f>IFERROR(VLOOKUP(VENTAS[[#This Row],[Código del producto Vendido]],INVENTARIO[],5,FALSE),"-")</f>
        <v>Vestido acanalado cruzado color crema</v>
      </c>
      <c r="G682" s="4">
        <v>1</v>
      </c>
      <c r="H682" s="13">
        <v>28</v>
      </c>
      <c r="I682" s="13">
        <f>VENTAS[[#This Row],[Cantidad]]*VENTAS[[#This Row],[Precio Venta]]</f>
        <v>28</v>
      </c>
      <c r="J682" s="13">
        <f>IF(VENTAS[[#This Row],[Nombre del Gestor]]&gt;1,  VENTAS[[#This Row],[Total]]*10%, 0)</f>
        <v>0</v>
      </c>
      <c r="K682" s="13">
        <f>IFERROR(VLOOKUP(VENTAS[[#This Row],[Código del producto Vendido]],INVENTARIO[],20,FALSE),"-")*VENTAS[[#This Row],[Cantidad]]</f>
        <v>24.59</v>
      </c>
      <c r="L682" s="13">
        <f>VENTAS[[#This Row],[Total]]-VENTAS[[#This Row],[Comisión 10%]]-VENTAS[[#This Row],[Costo]]</f>
        <v>3.41</v>
      </c>
    </row>
    <row r="683" spans="1:12" ht="14" x14ac:dyDescent="0.15">
      <c r="A683" s="124" t="s">
        <v>2009</v>
      </c>
      <c r="B683">
        <f>IFERROR(VLOOKUP(VENTAS[[#This Row],[Código del producto Vendido]],INVENTARIO[],25,FALSE),"-")</f>
        <v>0</v>
      </c>
      <c r="E683" t="s">
        <v>1713</v>
      </c>
      <c r="F683" s="4" t="str">
        <f>IFERROR(VLOOKUP(VENTAS[[#This Row],[Código del producto Vendido]],INVENTARIO[],5,FALSE),"-")</f>
        <v>Jeans Ajustados Claro</v>
      </c>
      <c r="G683" s="4">
        <v>1</v>
      </c>
      <c r="H683" s="13">
        <v>30</v>
      </c>
      <c r="I683" s="13">
        <f>VENTAS[[#This Row],[Cantidad]]*VENTAS[[#This Row],[Precio Venta]]</f>
        <v>30</v>
      </c>
      <c r="J683" s="13">
        <f>IF(VENTAS[[#This Row],[Nombre del Gestor]]&gt;1,  VENTAS[[#This Row],[Total]]*10%, 0)</f>
        <v>0</v>
      </c>
      <c r="K683" s="13">
        <f>IFERROR(VLOOKUP(VENTAS[[#This Row],[Código del producto Vendido]],INVENTARIO[],20,FALSE),"-")*VENTAS[[#This Row],[Cantidad]]</f>
        <v>25.818181818181817</v>
      </c>
      <c r="L683" s="13">
        <f>VENTAS[[#This Row],[Total]]-VENTAS[[#This Row],[Comisión 10%]]-VENTAS[[#This Row],[Costo]]</f>
        <v>4.1818181818181834</v>
      </c>
    </row>
    <row r="684" spans="1:12" ht="14" x14ac:dyDescent="0.15">
      <c r="A684" s="124" t="s">
        <v>2317</v>
      </c>
      <c r="B684">
        <f>IFERROR(VLOOKUP(VENTAS[[#This Row],[Código del producto Vendido]],INVENTARIO[],25,FALSE),"-")</f>
        <v>0</v>
      </c>
      <c r="E684" t="s">
        <v>1675</v>
      </c>
      <c r="F684" s="4" t="str">
        <f>IFERROR(VLOOKUP(VENTAS[[#This Row],[Código del producto Vendido]],INVENTARIO[],5,FALSE),"-")</f>
        <v>Pantalón Business Básico</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21.372272727272726</v>
      </c>
      <c r="L684" s="13">
        <f>VENTAS[[#This Row],[Total]]-VENTAS[[#This Row],[Comisión 10%]]-VENTAS[[#This Row],[Costo]]</f>
        <v>6.6277272727272738</v>
      </c>
    </row>
    <row r="685" spans="1:12" ht="14" x14ac:dyDescent="0.15">
      <c r="A685" s="124"/>
      <c r="B685">
        <f>IFERROR(VLOOKUP(VENTAS[[#This Row],[Código del producto Vendido]],INVENTARIO[],25,FALSE),"-")</f>
        <v>0</v>
      </c>
      <c r="E685" t="s">
        <v>2058</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2009</v>
      </c>
      <c r="B686" t="str">
        <f>IFERROR(VLOOKUP(VENTAS[[#This Row],[Código del producto Vendido]],INVENTARIO[],25,FALSE),"-")</f>
        <v>COMPRA F21</v>
      </c>
      <c r="E686" t="s">
        <v>2066</v>
      </c>
      <c r="F686" s="4" t="str">
        <f>IFERROR(VLOOKUP(VENTAS[[#This Row],[Código del producto Vendido]],INVENTARIO[],5,FALSE),"-")</f>
        <v>Sandalias blancas cruzadas</v>
      </c>
      <c r="G686" s="4">
        <v>1</v>
      </c>
      <c r="H686" s="13">
        <v>15</v>
      </c>
      <c r="I686" s="13">
        <f>VENTAS[[#This Row],[Cantidad]]*VENTAS[[#This Row],[Precio Venta]]</f>
        <v>15</v>
      </c>
      <c r="J686" s="13">
        <f>IF(VENTAS[[#This Row],[Nombre del Gestor]]&gt;1,  VENTAS[[#This Row],[Total]]*10%, 0)</f>
        <v>0</v>
      </c>
      <c r="K686" s="13">
        <f>IFERROR(VLOOKUP(VENTAS[[#This Row],[Código del producto Vendido]],INVENTARIO[],20,FALSE),"-")*VENTAS[[#This Row],[Cantidad]]</f>
        <v>11.49</v>
      </c>
      <c r="L686" s="13">
        <f>VENTAS[[#This Row],[Total]]-VENTAS[[#This Row],[Comisión 10%]]-VENTAS[[#This Row],[Costo]]</f>
        <v>3.51</v>
      </c>
    </row>
    <row r="687" spans="1:12" ht="14" x14ac:dyDescent="0.15">
      <c r="A687" s="124"/>
      <c r="B687">
        <f>IFERROR(VLOOKUP(VENTAS[[#This Row],[Código del producto Vendido]],INVENTARIO[],25,FALSE),"-")</f>
        <v>0</v>
      </c>
      <c r="E687" t="s">
        <v>1754</v>
      </c>
      <c r="F687" s="4" t="str">
        <f>IFERROR(VLOOKUP(VENTAS[[#This Row],[Código del producto Vendido]],INVENTARIO[],5,FALSE),"-")</f>
        <v>Vestido rojo asimétrico</v>
      </c>
      <c r="G687" s="4">
        <v>1</v>
      </c>
      <c r="H687" s="13">
        <v>25</v>
      </c>
      <c r="I687" s="13">
        <f>VENTAS[[#This Row],[Cantidad]]*VENTAS[[#This Row],[Precio Venta]]</f>
        <v>25</v>
      </c>
      <c r="J687" s="13">
        <f>IF(VENTAS[[#This Row],[Nombre del Gestor]]&gt;1,  VENTAS[[#This Row],[Total]]*10%, 0)</f>
        <v>0</v>
      </c>
      <c r="K687" s="13">
        <f>IFERROR(VLOOKUP(VENTAS[[#This Row],[Código del producto Vendido]],INVENTARIO[],20,FALSE),"-")*VENTAS[[#This Row],[Cantidad]]</f>
        <v>20.242647058823529</v>
      </c>
      <c r="L687" s="13">
        <f>VENTAS[[#This Row],[Total]]-VENTAS[[#This Row],[Comisión 10%]]-VENTAS[[#This Row],[Costo]]</f>
        <v>4.757352941176471</v>
      </c>
    </row>
    <row r="688" spans="1:12" ht="14" x14ac:dyDescent="0.15">
      <c r="A688" s="124"/>
      <c r="B688" t="str">
        <f>IFERROR(VLOOKUP(VENTAS[[#This Row],[Código del producto Vendido]],INVENTARIO[],25,FALSE),"-")</f>
        <v>Viaje Agosto</v>
      </c>
      <c r="E688" t="s">
        <v>1854</v>
      </c>
      <c r="F688" s="4" t="str">
        <f>IFERROR(VLOOKUP(VENTAS[[#This Row],[Código del producto Vendido]],INVENTARIO[],5,FALSE),"-")</f>
        <v>Short beich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x14ac:dyDescent="0.15">
      <c r="A689" s="124"/>
      <c r="B689" t="str">
        <f>IFERROR(VLOOKUP(VENTAS[[#This Row],[Código del producto Vendido]],INVENTARIO[],25,FALSE),"-")</f>
        <v>Viaje Agosto</v>
      </c>
      <c r="E689" t="s">
        <v>1894</v>
      </c>
      <c r="F689" s="4" t="str">
        <f>IFERROR(VLOOKUP(VENTAS[[#This Row],[Código del producto Vendido]],INVENTARIO[],5,FALSE),"-")</f>
        <v>Short beiche de pierna ancha </v>
      </c>
      <c r="G689" s="4">
        <v>3</v>
      </c>
      <c r="H689" s="13">
        <v>20</v>
      </c>
      <c r="I689" s="13">
        <f>VENTAS[[#This Row],[Cantidad]]*VENTAS[[#This Row],[Precio Venta]]</f>
        <v>60</v>
      </c>
      <c r="J689" s="13">
        <f>IF(VENTAS[[#This Row],[Nombre del Gestor]]&gt;1,  VENTAS[[#This Row],[Total]]*10%, 0)</f>
        <v>0</v>
      </c>
      <c r="K689" s="13">
        <f>IFERROR(VLOOKUP(VENTAS[[#This Row],[Código del producto Vendido]],INVENTARIO[],20,FALSE),"-")*VENTAS[[#This Row],[Cantidad]]</f>
        <v>43.11</v>
      </c>
      <c r="L689" s="13">
        <f>VENTAS[[#This Row],[Total]]-VENTAS[[#This Row],[Comisión 10%]]-VENTAS[[#This Row],[Costo]]</f>
        <v>16.89</v>
      </c>
    </row>
    <row r="690" spans="1:12" ht="14" x14ac:dyDescent="0.15">
      <c r="A690" s="124" t="s">
        <v>2317</v>
      </c>
      <c r="B690">
        <f>IFERROR(VLOOKUP(VENTAS[[#This Row],[Código del producto Vendido]],INVENTARIO[],25,FALSE),"-")</f>
        <v>0</v>
      </c>
      <c r="E690" t="s">
        <v>2063</v>
      </c>
      <c r="F690" s="4" t="str">
        <f>IFERROR(VLOOKUP(VENTAS[[#This Row],[Código del producto Vendido]],INVENTARIO[],5,FALSE),"-")</f>
        <v>Vestido espalda escotada</v>
      </c>
      <c r="G690" s="4">
        <v>2</v>
      </c>
      <c r="H690" s="13">
        <v>28</v>
      </c>
      <c r="I690" s="13">
        <f>VENTAS[[#This Row],[Cantidad]]*VENTAS[[#This Row],[Precio Venta]]</f>
        <v>56</v>
      </c>
      <c r="J690" s="13">
        <f>IF(VENTAS[[#This Row],[Nombre del Gestor]]&gt;1,  VENTAS[[#This Row],[Total]]*10%, 0)</f>
        <v>0</v>
      </c>
      <c r="K690" s="13">
        <f>IFERROR(VLOOKUP(VENTAS[[#This Row],[Código del producto Vendido]],INVENTARIO[],20,FALSE),"-")*VENTAS[[#This Row],[Cantidad]]</f>
        <v>34</v>
      </c>
      <c r="L690" s="13">
        <f>VENTAS[[#This Row],[Total]]-VENTAS[[#This Row],[Comisión 10%]]-VENTAS[[#This Row],[Costo]]</f>
        <v>22</v>
      </c>
    </row>
    <row r="691" spans="1:12" ht="14" x14ac:dyDescent="0.15">
      <c r="A691" s="124" t="s">
        <v>2317</v>
      </c>
      <c r="B691" t="str">
        <f>IFERROR(VLOOKUP(VENTAS[[#This Row],[Código del producto Vendido]],INVENTARIO[],25,FALSE),"-")</f>
        <v>Viaje Agosto</v>
      </c>
      <c r="E691" t="s">
        <v>1884</v>
      </c>
      <c r="F691" s="4" t="str">
        <f>IFERROR(VLOOKUP(VENTAS[[#This Row],[Código del producto Vendido]],INVENTARIO[],5,FALSE),"-")</f>
        <v>Pantaloneta negra con abertura</v>
      </c>
      <c r="G691" s="4">
        <v>2</v>
      </c>
      <c r="H691" s="13">
        <v>23</v>
      </c>
      <c r="I691" s="13">
        <f>VENTAS[[#This Row],[Cantidad]]*VENTAS[[#This Row],[Precio Venta]]</f>
        <v>46</v>
      </c>
      <c r="J691" s="13">
        <f>IF(VENTAS[[#This Row],[Nombre del Gestor]]&gt;1,  VENTAS[[#This Row],[Total]]*10%, 0)</f>
        <v>0</v>
      </c>
      <c r="K691" s="13">
        <f>IFERROR(VLOOKUP(VENTAS[[#This Row],[Código del producto Vendido]],INVENTARIO[],20,FALSE),"-")*VENTAS[[#This Row],[Cantidad]]</f>
        <v>30.44</v>
      </c>
      <c r="L691" s="13">
        <f>VENTAS[[#This Row],[Total]]-VENTAS[[#This Row],[Comisión 10%]]-VENTAS[[#This Row],[Costo]]</f>
        <v>15.559999999999999</v>
      </c>
    </row>
    <row r="692" spans="1:12" ht="14" x14ac:dyDescent="0.15">
      <c r="A692" s="124"/>
      <c r="B692" t="str">
        <f>IFERROR(VLOOKUP(VENTAS[[#This Row],[Código del producto Vendido]],INVENTARIO[],25,FALSE),"-")</f>
        <v>Viaje Agosto</v>
      </c>
      <c r="E692" t="s">
        <v>1886</v>
      </c>
      <c r="F692" s="4" t="str">
        <f>IFERROR(VLOOKUP(VENTAS[[#This Row],[Código del producto Vendido]],INVENTARIO[],5,FALSE),"-")</f>
        <v>Pantaloneta negra con abertura</v>
      </c>
      <c r="G692" s="4">
        <v>1</v>
      </c>
      <c r="H692" s="13">
        <v>23</v>
      </c>
      <c r="I692" s="13">
        <f>VENTAS[[#This Row],[Cantidad]]*VENTAS[[#This Row],[Precio Venta]]</f>
        <v>23</v>
      </c>
      <c r="J692" s="13">
        <f>IF(VENTAS[[#This Row],[Nombre del Gestor]]&gt;1,  VENTAS[[#This Row],[Total]]*10%, 0)</f>
        <v>0</v>
      </c>
      <c r="K692" s="13">
        <f>IFERROR(VLOOKUP(VENTAS[[#This Row],[Código del producto Vendido]],INVENTARIO[],20,FALSE),"-")*VENTAS[[#This Row],[Cantidad]]</f>
        <v>15.22</v>
      </c>
      <c r="L692" s="13">
        <f>VENTAS[[#This Row],[Total]]-VENTAS[[#This Row],[Comisión 10%]]-VENTAS[[#This Row],[Costo]]</f>
        <v>7.7799999999999994</v>
      </c>
    </row>
    <row r="693" spans="1:12" ht="14" x14ac:dyDescent="0.15">
      <c r="A693" s="124" t="s">
        <v>2317</v>
      </c>
      <c r="B693" t="str">
        <f>IFERROR(VLOOKUP(VENTAS[[#This Row],[Código del producto Vendido]],INVENTARIO[],25,FALSE),"-")</f>
        <v>COMPRA F21</v>
      </c>
      <c r="E693" t="s">
        <v>2072</v>
      </c>
      <c r="F693" s="4" t="str">
        <f>IFERROR(VLOOKUP(VENTAS[[#This Row],[Código del producto Vendido]],INVENTARIO[],5,FALSE),"-")</f>
        <v>Sandalias negras acolchadas</v>
      </c>
      <c r="G693" s="4">
        <v>1</v>
      </c>
      <c r="H693" s="13">
        <v>27</v>
      </c>
      <c r="I693" s="13">
        <f>VENTAS[[#This Row],[Cantidad]]*VENTAS[[#This Row],[Precio Venta]]</f>
        <v>27</v>
      </c>
      <c r="J693" s="13">
        <f>IF(VENTAS[[#This Row],[Nombre del Gestor]]&gt;1,  VENTAS[[#This Row],[Total]]*10%, 0)</f>
        <v>0</v>
      </c>
      <c r="K693" s="13">
        <f>IFERROR(VLOOKUP(VENTAS[[#This Row],[Código del producto Vendido]],INVENTARIO[],20,FALSE),"-")*VENTAS[[#This Row],[Cantidad]]</f>
        <v>12.49</v>
      </c>
      <c r="L693" s="13">
        <f>VENTAS[[#This Row],[Total]]-VENTAS[[#This Row],[Comisión 10%]]-VENTAS[[#This Row],[Costo]]</f>
        <v>14.51</v>
      </c>
    </row>
    <row r="694" spans="1:12" ht="14" x14ac:dyDescent="0.15">
      <c r="A694" s="124" t="s">
        <v>2317</v>
      </c>
      <c r="B694">
        <f>IFERROR(VLOOKUP(VENTAS[[#This Row],[Código del producto Vendido]],INVENTARIO[],25,FALSE),"-")</f>
        <v>0</v>
      </c>
      <c r="E694" t="s">
        <v>2277</v>
      </c>
      <c r="F694" s="4" t="str">
        <f>IFERROR(VLOOKUP(VENTAS[[#This Row],[Código del producto Vendido]],INVENTARIO[],5,FALSE),"-")</f>
        <v>Vestido Frente Drapeado Negro y Blanco</v>
      </c>
      <c r="G694" s="4">
        <v>1</v>
      </c>
      <c r="H694" s="13">
        <v>25</v>
      </c>
      <c r="I694" s="13">
        <f>VENTAS[[#This Row],[Cantidad]]*VENTAS[[#This Row],[Precio Venta]]</f>
        <v>25</v>
      </c>
      <c r="J694" s="13">
        <f>IF(VENTAS[[#This Row],[Nombre del Gestor]]&gt;1,  VENTAS[[#This Row],[Total]]*10%, 0)</f>
        <v>0</v>
      </c>
      <c r="K694" s="13" t="e">
        <f>IFERROR(VLOOKUP(VENTAS[[#This Row],[Código del producto Vendido]],INVENTARIO[],20,FALSE),"-")*VENTAS[[#This Row],[Cantidad]]</f>
        <v>#VALUE!</v>
      </c>
      <c r="L694" s="13" t="e">
        <f>VENTAS[[#This Row],[Total]]-VENTAS[[#This Row],[Comisión 10%]]-VENTAS[[#This Row],[Costo]]</f>
        <v>#VALUE!</v>
      </c>
    </row>
    <row r="695" spans="1:12" ht="14" x14ac:dyDescent="0.15">
      <c r="A695" s="124"/>
      <c r="B695" t="str">
        <f>IFERROR(VLOOKUP(VENTAS[[#This Row],[Código del producto Vendido]],INVENTARIO[],25,FALSE),"-")</f>
        <v>Compra 7/12/2023</v>
      </c>
      <c r="E695" t="s">
        <v>2178</v>
      </c>
      <c r="F695" s="4" t="str">
        <f>IFERROR(VLOOKUP(VENTAS[[#This Row],[Código del producto Vendido]],INVENTARIO[],5,FALSE),"-")</f>
        <v>Limpia botellas</v>
      </c>
      <c r="G695" s="4">
        <v>1</v>
      </c>
      <c r="H695" s="13">
        <v>4</v>
      </c>
      <c r="I695" s="13">
        <f>VENTAS[[#This Row],[Cantidad]]*VENTAS[[#This Row],[Precio Venta]]</f>
        <v>4</v>
      </c>
      <c r="J695" s="13">
        <f>IF(VENTAS[[#This Row],[Nombre del Gestor]]&gt;1,  VENTAS[[#This Row],[Total]]*10%, 0)</f>
        <v>0</v>
      </c>
      <c r="K695" s="13">
        <f>IFERROR(VLOOKUP(VENTAS[[#This Row],[Código del producto Vendido]],INVENTARIO[],20,FALSE),"-")*VENTAS[[#This Row],[Cantidad]]</f>
        <v>1.75</v>
      </c>
      <c r="L695" s="13">
        <f>VENTAS[[#This Row],[Total]]-VENTAS[[#This Row],[Comisión 10%]]-VENTAS[[#This Row],[Costo]]</f>
        <v>2.25</v>
      </c>
    </row>
    <row r="696" spans="1:12" ht="14" x14ac:dyDescent="0.15">
      <c r="A696" s="124"/>
      <c r="B696" t="str">
        <f>IFERROR(VLOOKUP(VENTAS[[#This Row],[Código del producto Vendido]],INVENTARIO[],25,FALSE),"-")</f>
        <v>Compra 7/12/2023</v>
      </c>
      <c r="E696" t="s">
        <v>2180</v>
      </c>
      <c r="F696" s="4" t="str">
        <f>IFERROR(VLOOKUP(VENTAS[[#This Row],[Código del producto Vendido]],INVENTARIO[],5,FALSE),"-")</f>
        <v>Batidor</v>
      </c>
      <c r="G696" s="4">
        <v>1</v>
      </c>
      <c r="H696" s="13">
        <v>3</v>
      </c>
      <c r="I696" s="13">
        <f>VENTAS[[#This Row],[Cantidad]]*VENTAS[[#This Row],[Precio Venta]]</f>
        <v>3</v>
      </c>
      <c r="J696" s="13">
        <f>IF(VENTAS[[#This Row],[Nombre del Gestor]]&gt;1,  VENTAS[[#This Row],[Total]]*10%, 0)</f>
        <v>0</v>
      </c>
      <c r="K696" s="13">
        <f>IFERROR(VLOOKUP(VENTAS[[#This Row],[Código del producto Vendido]],INVENTARIO[],20,FALSE),"-")*VENTAS[[#This Row],[Cantidad]]</f>
        <v>2</v>
      </c>
      <c r="L696" s="13">
        <f>VENTAS[[#This Row],[Total]]-VENTAS[[#This Row],[Comisión 10%]]-VENTAS[[#This Row],[Costo]]</f>
        <v>1</v>
      </c>
    </row>
    <row r="697" spans="1:12" ht="14" x14ac:dyDescent="0.15">
      <c r="A697" s="124"/>
      <c r="B697" t="str">
        <f>IFERROR(VLOOKUP(VENTAS[[#This Row],[Código del producto Vendido]],INVENTARIO[],25,FALSE),"-")</f>
        <v>Compra 7/12/2023</v>
      </c>
      <c r="E697" t="s">
        <v>2163</v>
      </c>
      <c r="F697" s="4" t="str">
        <f>IFERROR(VLOOKUP(VENTAS[[#This Row],[Código del producto Vendido]],INVENTARIO[],5,FALSE),"-")</f>
        <v>Top Bustier encaje</v>
      </c>
      <c r="G697" s="4">
        <v>1</v>
      </c>
      <c r="H697" s="13">
        <v>22</v>
      </c>
      <c r="I697" s="13">
        <f>VENTAS[[#This Row],[Cantidad]]*VENTAS[[#This Row],[Precio Venta]]</f>
        <v>22</v>
      </c>
      <c r="J697" s="13">
        <f>IF(VENTAS[[#This Row],[Nombre del Gestor]]&gt;1,  VENTAS[[#This Row],[Total]]*10%, 0)</f>
        <v>0</v>
      </c>
      <c r="K697" s="13">
        <f>IFERROR(VLOOKUP(VENTAS[[#This Row],[Código del producto Vendido]],INVENTARIO[],20,FALSE),"-")*VENTAS[[#This Row],[Cantidad]]</f>
        <v>13.2</v>
      </c>
      <c r="L697" s="13">
        <f>VENTAS[[#This Row],[Total]]-VENTAS[[#This Row],[Comisión 10%]]-VENTAS[[#This Row],[Costo]]</f>
        <v>8.8000000000000007</v>
      </c>
    </row>
    <row r="698" spans="1:12" ht="14" x14ac:dyDescent="0.15">
      <c r="A698" s="124"/>
      <c r="B698" t="str">
        <f>IFERROR(VLOOKUP(VENTAS[[#This Row],[Código del producto Vendido]],INVENTARIO[],25,FALSE),"-")</f>
        <v>Compra 7/12/2023</v>
      </c>
      <c r="E698" t="s">
        <v>2176</v>
      </c>
      <c r="F698" s="4" t="str">
        <f>IFERROR(VLOOKUP(VENTAS[[#This Row],[Código del producto Vendido]],INVENTARIO[],5,FALSE),"-")</f>
        <v>Lentes de Sol</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2.72</v>
      </c>
      <c r="L698" s="13">
        <f>VENTAS[[#This Row],[Total]]-VENTAS[[#This Row],[Comisión 10%]]-VENTAS[[#This Row],[Costo]]</f>
        <v>2.2799999999999998</v>
      </c>
    </row>
    <row r="699" spans="1:12" ht="14" x14ac:dyDescent="0.15">
      <c r="A699" s="124"/>
      <c r="B699" t="str">
        <f>IFERROR(VLOOKUP(VENTAS[[#This Row],[Código del producto Vendido]],INVENTARIO[],25,FALSE),"-")</f>
        <v>Compra 7/12/2023</v>
      </c>
      <c r="E699" t="s">
        <v>2175</v>
      </c>
      <c r="F699" s="4" t="str">
        <f>IFERROR(VLOOKUP(VENTAS[[#This Row],[Código del producto Vendido]],INVENTARIO[],5,FALSE),"-")</f>
        <v xml:space="preserve">Gafas de Sol </v>
      </c>
      <c r="G699" s="4">
        <v>1</v>
      </c>
      <c r="H699" s="13">
        <v>5</v>
      </c>
      <c r="I699" s="13">
        <f>VENTAS[[#This Row],[Cantidad]]*VENTAS[[#This Row],[Precio Venta]]</f>
        <v>5</v>
      </c>
      <c r="J699" s="13">
        <f>IF(VENTAS[[#This Row],[Nombre del Gestor]]&gt;1,  VENTAS[[#This Row],[Total]]*10%, 0)</f>
        <v>0</v>
      </c>
      <c r="K699" s="13">
        <f>IFERROR(VLOOKUP(VENTAS[[#This Row],[Código del producto Vendido]],INVENTARIO[],20,FALSE),"-")*VENTAS[[#This Row],[Cantidad]]</f>
        <v>4.7</v>
      </c>
      <c r="L699" s="13">
        <f>VENTAS[[#This Row],[Total]]-VENTAS[[#This Row],[Comisión 10%]]-VENTAS[[#This Row],[Costo]]</f>
        <v>0.29999999999999982</v>
      </c>
    </row>
    <row r="700" spans="1:12" ht="14" x14ac:dyDescent="0.15">
      <c r="A700" s="124"/>
      <c r="B700" t="str">
        <f>IFERROR(VLOOKUP(VENTAS[[#This Row],[Código del producto Vendido]],INVENTARIO[],25,FALSE),"-")</f>
        <v>COMPRA F21</v>
      </c>
      <c r="E700" t="s">
        <v>2074</v>
      </c>
      <c r="F700" s="4" t="str">
        <f>IFERROR(VLOOKUP(VENTAS[[#This Row],[Código del producto Vendido]],INVENTARIO[],5,FALSE),"-")</f>
        <v>Mocasín con herrajes</v>
      </c>
      <c r="G700" s="4">
        <v>1</v>
      </c>
      <c r="H700" s="13">
        <v>43</v>
      </c>
      <c r="I700" s="13">
        <f>VENTAS[[#This Row],[Cantidad]]*VENTAS[[#This Row],[Precio Venta]]</f>
        <v>43</v>
      </c>
      <c r="J700" s="13">
        <f>IF(VENTAS[[#This Row],[Nombre del Gestor]]&gt;1,  VENTAS[[#This Row],[Total]]*10%, 0)</f>
        <v>0</v>
      </c>
      <c r="K700" s="13">
        <f>IFERROR(VLOOKUP(VENTAS[[#This Row],[Código del producto Vendido]],INVENTARIO[],20,FALSE),"-")*VENTAS[[#This Row],[Cantidad]]</f>
        <v>27.49</v>
      </c>
      <c r="L700" s="13">
        <f>VENTAS[[#This Row],[Total]]-VENTAS[[#This Row],[Comisión 10%]]-VENTAS[[#This Row],[Costo]]</f>
        <v>15.510000000000002</v>
      </c>
    </row>
    <row r="701" spans="1:12" ht="14" x14ac:dyDescent="0.15">
      <c r="A701" s="124"/>
      <c r="B701">
        <f>IFERROR(VLOOKUP(VENTAS[[#This Row],[Código del producto Vendido]],INVENTARIO[],25,FALSE),"-")</f>
        <v>0</v>
      </c>
      <c r="E701" s="6" t="s">
        <v>1517</v>
      </c>
      <c r="F701" s="4" t="str">
        <f>IFERROR(VLOOKUP(VENTAS[[#This Row],[Código del producto Vendido]],INVENTARIO[],5,FALSE),"-")</f>
        <v>Rizador de pelo de color al azar 10 piezas</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2.0477777777777777</v>
      </c>
      <c r="L701" s="13">
        <f>VENTAS[[#This Row],[Total]]-VENTAS[[#This Row],[Comisión 10%]]-VENTAS[[#This Row],[Costo]]</f>
        <v>-2.0477777777777777</v>
      </c>
    </row>
    <row r="702" spans="1:12" ht="14" x14ac:dyDescent="0.15">
      <c r="A702" s="124"/>
      <c r="B702">
        <f>IFERROR(VLOOKUP(VENTAS[[#This Row],[Código del producto Vendido]],INVENTARIO[],25,FALSE),"-")</f>
        <v>0</v>
      </c>
      <c r="E702" s="6" t="s">
        <v>1513</v>
      </c>
      <c r="F702" s="4" t="str">
        <f>IFERROR(VLOOKUP(VENTAS[[#This Row],[Código del producto Vendido]],INVENTARIO[],5,FALSE),"-")</f>
        <v xml:space="preserve"> Mocasines con puntada</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16.926111111111112</v>
      </c>
      <c r="L702" s="13">
        <f>VENTAS[[#This Row],[Total]]-VENTAS[[#This Row],[Comisión 10%]]-VENTAS[[#This Row],[Costo]]</f>
        <v>-16.926111111111112</v>
      </c>
    </row>
    <row r="703" spans="1:12" ht="14" x14ac:dyDescent="0.15">
      <c r="A703" s="124"/>
      <c r="B703">
        <f>IFERROR(VLOOKUP(VENTAS[[#This Row],[Código del producto Vendido]],INVENTARIO[],25,FALSE),"-")</f>
        <v>0</v>
      </c>
      <c r="E703" s="6" t="s">
        <v>1499</v>
      </c>
      <c r="F703" s="4" t="str">
        <f>IFERROR(VLOOKUP(VENTAS[[#This Row],[Código del producto Vendido]],INVENTARIO[],5,FALSE),"-")</f>
        <v xml:space="preserve">Bolsa cuadrada mini geométrico </v>
      </c>
      <c r="G703" s="4">
        <v>1</v>
      </c>
      <c r="I703" s="13">
        <f>VENTAS[[#This Row],[Cantidad]]*VENTAS[[#This Row],[Precio Venta]]</f>
        <v>0</v>
      </c>
      <c r="J703" s="13">
        <f>IF(VENTAS[[#This Row],[Nombre del Gestor]]&gt;1,  VENTAS[[#This Row],[Total]]*10%, 0)</f>
        <v>0</v>
      </c>
      <c r="K703" s="13">
        <f>IFERROR(VLOOKUP(VENTAS[[#This Row],[Código del producto Vendido]],INVENTARIO[],20,FALSE),"-")*VENTAS[[#This Row],[Cantidad]]</f>
        <v>6.3377777777777773</v>
      </c>
      <c r="L703" s="13">
        <f>VENTAS[[#This Row],[Total]]-VENTAS[[#This Row],[Comisión 10%]]-VENTAS[[#This Row],[Costo]]</f>
        <v>-6.3377777777777773</v>
      </c>
    </row>
    <row r="704" spans="1:12" ht="14" x14ac:dyDescent="0.15">
      <c r="A704" s="124">
        <v>45328</v>
      </c>
      <c r="B704">
        <f>IFERROR(VLOOKUP(VENTAS[[#This Row],[Código del producto Vendido]],INVENTARIO[],25,FALSE),"-")</f>
        <v>0</v>
      </c>
      <c r="D704" s="6" t="s">
        <v>2311</v>
      </c>
      <c r="E704" s="6" t="s">
        <v>1542</v>
      </c>
      <c r="F704" s="4" t="str">
        <f>IFERROR(VLOOKUP(VENTAS[[#This Row],[Código del producto Vendido]],INVENTARIO[],5,FALSE),"-")</f>
        <v xml:space="preserve">Vestido pecho con fruncido </v>
      </c>
      <c r="G704" s="4">
        <v>1</v>
      </c>
      <c r="H704" s="13">
        <v>15</v>
      </c>
      <c r="I704" s="13">
        <f>VENTAS[[#This Row],[Cantidad]]*VENTAS[[#This Row],[Precio Venta]]</f>
        <v>15</v>
      </c>
      <c r="J704" s="13">
        <f>IF(VENTAS[[#This Row],[Nombre del Gestor]]&gt;1,  VENTAS[[#This Row],[Total]]*10%, 0)</f>
        <v>1.5</v>
      </c>
      <c r="K704" s="13">
        <f>IFERROR(VLOOKUP(VENTAS[[#This Row],[Código del producto Vendido]],INVENTARIO[],20,FALSE),"-")*VENTAS[[#This Row],[Cantidad]]</f>
        <v>10.722222222222221</v>
      </c>
      <c r="L704" s="13">
        <f>VENTAS[[#This Row],[Total]]-VENTAS[[#This Row],[Comisión 10%]]-VENTAS[[#This Row],[Costo]]</f>
        <v>2.7777777777777786</v>
      </c>
    </row>
    <row r="705" spans="1:12" ht="14" x14ac:dyDescent="0.15">
      <c r="A705" s="124">
        <v>45328</v>
      </c>
      <c r="B705" t="str">
        <f>IFERROR(VLOOKUP(VENTAS[[#This Row],[Código del producto Vendido]],INVENTARIO[],25,FALSE),"-")</f>
        <v>Viaje Agosto</v>
      </c>
      <c r="D705" s="6" t="s">
        <v>2310</v>
      </c>
      <c r="E705" s="6" t="s">
        <v>1828</v>
      </c>
      <c r="F705" s="4" t="str">
        <f>IFERROR(VLOOKUP(VENTAS[[#This Row],[Código del producto Vendido]],INVENTARIO[],5,FALSE),"-")</f>
        <v>Sujetador adhesivo de silicona</v>
      </c>
      <c r="G705" s="4">
        <v>1</v>
      </c>
      <c r="H705" s="13">
        <v>12</v>
      </c>
      <c r="I705" s="13">
        <f>VENTAS[[#This Row],[Cantidad]]*VENTAS[[#This Row],[Precio Venta]]</f>
        <v>12</v>
      </c>
      <c r="J705" s="13">
        <f>IF(VENTAS[[#This Row],[Nombre del Gestor]]&gt;1,  VENTAS[[#This Row],[Total]]*10%, 0)</f>
        <v>1.2000000000000002</v>
      </c>
      <c r="K705" s="13">
        <f>IFERROR(VLOOKUP(VENTAS[[#This Row],[Código del producto Vendido]],INVENTARIO[],20,FALSE),"-")*VENTAS[[#This Row],[Cantidad]]</f>
        <v>5.87</v>
      </c>
      <c r="L705" s="13">
        <f>VENTAS[[#This Row],[Total]]-VENTAS[[#This Row],[Comisión 10%]]-VENTAS[[#This Row],[Costo]]</f>
        <v>4.9300000000000006</v>
      </c>
    </row>
    <row r="706" spans="1:12" ht="14" x14ac:dyDescent="0.15">
      <c r="A706" s="124">
        <v>45328</v>
      </c>
      <c r="B706" t="str">
        <f>IFERROR(VLOOKUP(VENTAS[[#This Row],[Código del producto Vendido]],INVENTARIO[],25,FALSE),"-")</f>
        <v>COMPRA F21</v>
      </c>
      <c r="D706" s="6" t="s">
        <v>1991</v>
      </c>
      <c r="E706" s="6" t="s">
        <v>2069</v>
      </c>
      <c r="F706" s="4" t="str">
        <f>IFERROR(VLOOKUP(VENTAS[[#This Row],[Código del producto Vendido]],INVENTARIO[],5,FALSE),"-")</f>
        <v>Sandalias de velcro</v>
      </c>
      <c r="G706" s="4">
        <v>1</v>
      </c>
      <c r="H706" s="13">
        <v>30</v>
      </c>
      <c r="I706" s="13">
        <f>VENTAS[[#This Row],[Cantidad]]*VENTAS[[#This Row],[Precio Venta]]</f>
        <v>30</v>
      </c>
      <c r="J706" s="13">
        <f>IF(VENTAS[[#This Row],[Nombre del Gestor]]&gt;1,  VENTAS[[#This Row],[Total]]*10%, 0)</f>
        <v>3</v>
      </c>
      <c r="K706" s="13">
        <f>IFERROR(VLOOKUP(VENTAS[[#This Row],[Código del producto Vendido]],INVENTARIO[],20,FALSE),"-")*VENTAS[[#This Row],[Cantidad]]</f>
        <v>17</v>
      </c>
      <c r="L706" s="13">
        <f>VENTAS[[#This Row],[Total]]-VENTAS[[#This Row],[Comisión 10%]]-VENTAS[[#This Row],[Costo]]</f>
        <v>10</v>
      </c>
    </row>
    <row r="707" spans="1:12" ht="14" x14ac:dyDescent="0.15">
      <c r="A707" s="124"/>
      <c r="B707" t="str">
        <f>IFERROR(VLOOKUP(VENTAS[[#This Row],[Código del producto Vendido]],INVENTARIO[],25,FALSE),"-")</f>
        <v>Compra 9/12/2023</v>
      </c>
      <c r="D707" s="6"/>
      <c r="E707" s="6" t="s">
        <v>2226</v>
      </c>
      <c r="F707" s="4" t="str">
        <f>IFERROR(VLOOKUP(VENTAS[[#This Row],[Código del producto Vendido]],INVENTARIO[],5,FALSE),"-")</f>
        <v>Vestido camisa modely</v>
      </c>
      <c r="G707" s="4">
        <v>1</v>
      </c>
      <c r="H707" s="13">
        <v>35</v>
      </c>
      <c r="I707" s="13">
        <f>VENTAS[[#This Row],[Cantidad]]*VENTAS[[#This Row],[Precio Venta]]</f>
        <v>35</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20.16</v>
      </c>
    </row>
    <row r="708" spans="1:12" ht="14" x14ac:dyDescent="0.15">
      <c r="A708" s="124"/>
      <c r="B708" t="str">
        <f>IFERROR(VLOOKUP(VENTAS[[#This Row],[Código del producto Vendido]],INVENTARIO[],25,FALSE),"-")</f>
        <v>Compra 9/12/2023</v>
      </c>
      <c r="D708" s="6"/>
      <c r="E708" s="6" t="s">
        <v>2225</v>
      </c>
      <c r="F708" s="4" t="str">
        <f>IFERROR(VLOOKUP(VENTAS[[#This Row],[Código del producto Vendido]],INVENTARIO[],5,FALSE),"-")</f>
        <v>Vestido camisa modely</v>
      </c>
      <c r="G708" s="4">
        <v>1</v>
      </c>
      <c r="H708" s="13">
        <v>30</v>
      </c>
      <c r="I708" s="13">
        <f>VENTAS[[#This Row],[Cantidad]]*VENTAS[[#This Row],[Precio Venta]]</f>
        <v>30</v>
      </c>
      <c r="J708" s="13">
        <f>IF(VENTAS[[#This Row],[Nombre del Gestor]]&gt;1,  VENTAS[[#This Row],[Total]]*10%, 0)</f>
        <v>0</v>
      </c>
      <c r="K708" s="13">
        <f>IFERROR(VLOOKUP(VENTAS[[#This Row],[Código del producto Vendido]],INVENTARIO[],20,FALSE),"-")*VENTAS[[#This Row],[Cantidad]]</f>
        <v>14.84</v>
      </c>
      <c r="L708" s="13">
        <f>(VENTAS[[#This Row],[Precio Venta]]-VENTAS[[#This Row],[Costo]])*VENTAS[[#This Row],[Cantidad]]</f>
        <v>15.16</v>
      </c>
    </row>
    <row r="709" spans="1:12" ht="14" x14ac:dyDescent="0.15">
      <c r="A709" s="124" t="s">
        <v>2317</v>
      </c>
      <c r="B709">
        <f>IFERROR(VLOOKUP(VENTAS[[#This Row],[Código del producto Vendido]],INVENTARIO[],25,FALSE),"-")</f>
        <v>0</v>
      </c>
      <c r="D709" s="6"/>
      <c r="E709" s="6" t="s">
        <v>1500</v>
      </c>
      <c r="F709" s="4" t="str">
        <f>IFERROR(VLOOKUP(VENTAS[[#This Row],[Código del producto Vendido]],INVENTARIO[],5,FALSE),"-")</f>
        <v>Bikini estampado cebra</v>
      </c>
      <c r="G709" s="4">
        <v>1</v>
      </c>
      <c r="H709" s="13">
        <v>15</v>
      </c>
      <c r="I709" s="13">
        <f>VENTAS[[#This Row],[Cantidad]]*VENTAS[[#This Row],[Precio Venta]]</f>
        <v>15</v>
      </c>
      <c r="J709" s="13">
        <f>IF(VENTAS[[#This Row],[Nombre del Gestor]]&gt;1,  VENTAS[[#This Row],[Total]]*10%, 0)</f>
        <v>0</v>
      </c>
      <c r="K709" s="13">
        <f>IFERROR(VLOOKUP(VENTAS[[#This Row],[Código del producto Vendido]],INVENTARIO[],20,FALSE),"-")*VENTAS[[#This Row],[Cantidad]]</f>
        <v>8.7872222222222227</v>
      </c>
      <c r="L709" s="13">
        <f>(VENTAS[[#This Row],[Precio Venta]]-VENTAS[[#This Row],[Costo]])*VENTAS[[#This Row],[Cantidad]]</f>
        <v>6.2127777777777773</v>
      </c>
    </row>
    <row r="710" spans="1:12" ht="14" x14ac:dyDescent="0.15">
      <c r="A710" s="124" t="s">
        <v>2317</v>
      </c>
      <c r="B710">
        <f>IFERROR(VLOOKUP(VENTAS[[#This Row],[Código del producto Vendido]],INVENTARIO[],25,FALSE),"-")</f>
        <v>0</v>
      </c>
      <c r="D710" s="6"/>
      <c r="E710" s="6" t="s">
        <v>1477</v>
      </c>
      <c r="F710" s="4" t="str">
        <f>IFERROR(VLOOKUP(VENTAS[[#This Row],[Código del producto Vendido]],INVENTARIO[],5,FALSE),"-")</f>
        <v>Bikini Floral</v>
      </c>
      <c r="G710" s="4">
        <v>1</v>
      </c>
      <c r="H710" s="13">
        <v>22</v>
      </c>
      <c r="I710" s="13">
        <f>VENTAS[[#This Row],[Cantidad]]*VENTAS[[#This Row],[Precio Venta]]</f>
        <v>22</v>
      </c>
      <c r="J710" s="13">
        <f>IF(VENTAS[[#This Row],[Nombre del Gestor]]&gt;1,  VENTAS[[#This Row],[Total]]*10%, 0)</f>
        <v>0</v>
      </c>
      <c r="K710" s="13">
        <f>IFERROR(VLOOKUP(VENTAS[[#This Row],[Código del producto Vendido]],INVENTARIO[],20,FALSE),"-")*VENTAS[[#This Row],[Cantidad]]</f>
        <v>13.944444444444445</v>
      </c>
      <c r="L710" s="13">
        <f>(VENTAS[[#This Row],[Precio Venta]]-VENTAS[[#This Row],[Costo]])*VENTAS[[#This Row],[Cantidad]]</f>
        <v>8.0555555555555554</v>
      </c>
    </row>
    <row r="711" spans="1:12" ht="14" x14ac:dyDescent="0.15">
      <c r="A711" s="124" t="s">
        <v>2317</v>
      </c>
      <c r="B711">
        <f>IFERROR(VLOOKUP(VENTAS[[#This Row],[Código del producto Vendido]],INVENTARIO[],25,FALSE),"-")</f>
        <v>0</v>
      </c>
      <c r="D711" s="6"/>
      <c r="E711" s="6" t="s">
        <v>1609</v>
      </c>
      <c r="F711" s="4" t="str">
        <f>IFERROR(VLOOKUP(VENTAS[[#This Row],[Código del producto Vendido]],INVENTARIO[],5,FALSE),"-")</f>
        <v>Bañador a rayas con lazo</v>
      </c>
      <c r="G711" s="4">
        <v>1</v>
      </c>
      <c r="H711" s="13">
        <v>18</v>
      </c>
      <c r="I711" s="13">
        <f>VENTAS[[#This Row],[Cantidad]]*VENTAS[[#This Row],[Precio Venta]]</f>
        <v>18</v>
      </c>
      <c r="J711" s="13">
        <f>IF(VENTAS[[#This Row],[Nombre del Gestor]]&gt;1,  VENTAS[[#This Row],[Total]]*10%, 0)</f>
        <v>0</v>
      </c>
      <c r="K711" s="13">
        <f>IFERROR(VLOOKUP(VENTAS[[#This Row],[Código del producto Vendido]],INVENTARIO[],20,FALSE),"-")*VENTAS[[#This Row],[Cantidad]]</f>
        <v>9.5</v>
      </c>
      <c r="L711" s="13">
        <f>(VENTAS[[#This Row],[Precio Venta]]-VENTAS[[#This Row],[Costo]])*VENTAS[[#This Row],[Cantidad]]</f>
        <v>8.5</v>
      </c>
    </row>
    <row r="712" spans="1:12" ht="14" x14ac:dyDescent="0.15">
      <c r="A712" s="124" t="s">
        <v>2317</v>
      </c>
      <c r="B712">
        <f>IFERROR(VLOOKUP(VENTAS[[#This Row],[Código del producto Vendido]],INVENTARIO[],25,FALSE),"-")</f>
        <v>0</v>
      </c>
      <c r="D712" s="6"/>
      <c r="E712" s="6" t="s">
        <v>1665</v>
      </c>
      <c r="F712" s="4" t="str">
        <f>IFERROR(VLOOKUP(VENTAS[[#This Row],[Código del producto Vendido]],INVENTARIO[],5,FALSE),"-")</f>
        <v>Bañador con zíper de pierna alta</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14.023181818181817</v>
      </c>
      <c r="L712" s="13">
        <f>(VENTAS[[#This Row],[Precio Venta]]-VENTAS[[#This Row],[Costo]])*VENTAS[[#This Row],[Cantidad]]</f>
        <v>10.976818181818183</v>
      </c>
    </row>
    <row r="713" spans="1:12" ht="14" x14ac:dyDescent="0.15">
      <c r="A713" s="124" t="s">
        <v>2317</v>
      </c>
      <c r="B713">
        <f>IFERROR(VLOOKUP(VENTAS[[#This Row],[Código del producto Vendido]],INVENTARIO[],25,FALSE),"-")</f>
        <v>0</v>
      </c>
      <c r="D713" s="6"/>
      <c r="E713" s="6" t="s">
        <v>1359</v>
      </c>
      <c r="F713" s="4" t="str">
        <f>IFERROR(VLOOKUP(VENTAS[[#This Row],[Código del producto Vendido]],INVENTARIO[],5,FALSE),"-")</f>
        <v xml:space="preserve">Bañador floral </v>
      </c>
      <c r="G713" s="4">
        <v>1</v>
      </c>
      <c r="H713" s="13">
        <v>25</v>
      </c>
      <c r="I713" s="13">
        <f>VENTAS[[#This Row],[Cantidad]]*VENTAS[[#This Row],[Precio Venta]]</f>
        <v>25</v>
      </c>
      <c r="J713" s="13">
        <f>IF(VENTAS[[#This Row],[Nombre del Gestor]]&gt;1,  VENTAS[[#This Row],[Total]]*10%, 0)</f>
        <v>0</v>
      </c>
      <c r="K713" s="13">
        <f>IFERROR(VLOOKUP(VENTAS[[#This Row],[Código del producto Vendido]],INVENTARIO[],20,FALSE),"-")*VENTAS[[#This Row],[Cantidad]]</f>
        <v>18.053888888888888</v>
      </c>
      <c r="L713" s="13">
        <f>(VENTAS[[#This Row],[Precio Venta]]-VENTAS[[#This Row],[Costo]])*VENTAS[[#This Row],[Cantidad]]</f>
        <v>6.9461111111111116</v>
      </c>
    </row>
    <row r="714" spans="1:12" ht="14" x14ac:dyDescent="0.15">
      <c r="A714" s="124" t="s">
        <v>2317</v>
      </c>
      <c r="B714">
        <f>IFERROR(VLOOKUP(VENTAS[[#This Row],[Código del producto Vendido]],INVENTARIO[],25,FALSE),"-")</f>
        <v>0</v>
      </c>
      <c r="D714" s="6"/>
      <c r="E714" s="6" t="s">
        <v>1610</v>
      </c>
      <c r="F714" s="4" t="str">
        <f>IFERROR(VLOOKUP(VENTAS[[#This Row],[Código del producto Vendido]],INVENTARIO[],5,FALSE),"-")</f>
        <v>Bañador estampado en contraste</v>
      </c>
      <c r="G714" s="4">
        <v>1</v>
      </c>
      <c r="H714" s="13">
        <v>18</v>
      </c>
      <c r="I714" s="13">
        <f>VENTAS[[#This Row],[Cantidad]]*VENTAS[[#This Row],[Precio Venta]]</f>
        <v>18</v>
      </c>
      <c r="J714" s="13">
        <f>IF(VENTAS[[#This Row],[Nombre del Gestor]]&gt;1,  VENTAS[[#This Row],[Total]]*10%, 0)</f>
        <v>0</v>
      </c>
      <c r="K714" s="13">
        <f>IFERROR(VLOOKUP(VENTAS[[#This Row],[Código del producto Vendido]],INVENTARIO[],20,FALSE),"-")*VENTAS[[#This Row],[Cantidad]]</f>
        <v>7.833333333333333</v>
      </c>
      <c r="L714" s="13">
        <f>(VENTAS[[#This Row],[Precio Venta]]-VENTAS[[#This Row],[Costo]])*VENTAS[[#This Row],[Cantidad]]</f>
        <v>10.166666666666668</v>
      </c>
    </row>
    <row r="715" spans="1:12" ht="14" x14ac:dyDescent="0.15">
      <c r="A715" s="124" t="s">
        <v>2317</v>
      </c>
      <c r="B715">
        <f>IFERROR(VLOOKUP(VENTAS[[#This Row],[Código del producto Vendido]],INVENTARIO[],25,FALSE),"-")</f>
        <v>0</v>
      </c>
      <c r="D715" s="6"/>
      <c r="E715" s="6" t="s">
        <v>1634</v>
      </c>
      <c r="F715" s="4" t="str">
        <f>IFERROR(VLOOKUP(VENTAS[[#This Row],[Código del producto Vendido]],INVENTARIO[],5,FALSE),"-")</f>
        <v>Bikini rosa canalé</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13.444444444444445</v>
      </c>
      <c r="L715" s="13">
        <f>(VENTAS[[#This Row],[Precio Venta]]-VENTAS[[#This Row],[Costo]])*VENTAS[[#This Row],[Cantidad]]</f>
        <v>6.5555555555555554</v>
      </c>
    </row>
    <row r="716" spans="1:12" ht="14" x14ac:dyDescent="0.15">
      <c r="A716" s="124" t="s">
        <v>2317</v>
      </c>
      <c r="B716">
        <f>IFERROR(VLOOKUP(VENTAS[[#This Row],[Código del producto Vendido]],INVENTARIO[],25,FALSE),"-")</f>
        <v>0</v>
      </c>
      <c r="D716" s="6"/>
      <c r="E716" s="6" t="s">
        <v>1385</v>
      </c>
      <c r="F716" s="4" t="str">
        <f>IFERROR(VLOOKUP(VENTAS[[#This Row],[Código del producto Vendido]],INVENTARIO[],5,FALSE),"-")</f>
        <v>Traje de baño niñitas malla protectora</v>
      </c>
      <c r="G716" s="4">
        <v>1</v>
      </c>
      <c r="H716" s="13">
        <v>20</v>
      </c>
      <c r="I716" s="13">
        <f>VENTAS[[#This Row],[Cantidad]]*VENTAS[[#This Row],[Precio Venta]]</f>
        <v>20</v>
      </c>
      <c r="J716" s="13">
        <f>IF(VENTAS[[#This Row],[Nombre del Gestor]]&gt;1,  VENTAS[[#This Row],[Total]]*10%, 0)</f>
        <v>0</v>
      </c>
      <c r="K716" s="13">
        <f>IFERROR(VLOOKUP(VENTAS[[#This Row],[Código del producto Vendido]],INVENTARIO[],20,FALSE),"-")*VENTAS[[#This Row],[Cantidad]]</f>
        <v>12.442222222222222</v>
      </c>
      <c r="L716" s="13">
        <f>(VENTAS[[#This Row],[Precio Venta]]-VENTAS[[#This Row],[Costo]])*VENTAS[[#This Row],[Cantidad]]</f>
        <v>7.5577777777777779</v>
      </c>
    </row>
    <row r="717" spans="1:12" ht="14" x14ac:dyDescent="0.15">
      <c r="A717" s="124">
        <v>45330</v>
      </c>
      <c r="B717">
        <f>IFERROR(VLOOKUP(VENTAS[[#This Row],[Código del producto Vendido]],INVENTARIO[],25,FALSE),"-")</f>
        <v>0</v>
      </c>
      <c r="D717" s="6" t="s">
        <v>2311</v>
      </c>
      <c r="E717" s="6" t="s">
        <v>1352</v>
      </c>
      <c r="F717" s="4" t="str">
        <f>IFERROR(VLOOKUP(VENTAS[[#This Row],[Código del producto Vendido]],INVENTARIO[],5,FALSE),"-")</f>
        <v>Vestido camisero elegante</v>
      </c>
      <c r="G717" s="4">
        <v>1</v>
      </c>
      <c r="H717" s="13">
        <v>30</v>
      </c>
      <c r="I717" s="13">
        <f>VENTAS[[#This Row],[Cantidad]]*VENTAS[[#This Row],[Precio Venta]]</f>
        <v>30</v>
      </c>
      <c r="J717" s="13">
        <f>IF(VENTAS[[#This Row],[Nombre del Gestor]]&gt;1,  VENTAS[[#This Row],[Total]]*10%, 0)</f>
        <v>3</v>
      </c>
      <c r="K717" s="13">
        <f>IFERROR(VLOOKUP(VENTAS[[#This Row],[Código del producto Vendido]],INVENTARIO[],20,FALSE),"-")*VENTAS[[#This Row],[Cantidad]]</f>
        <v>19.002222222222223</v>
      </c>
      <c r="L717" s="13">
        <f>(VENTAS[[#This Row],[Precio Venta]]-VENTAS[[#This Row],[Costo]])*VENTAS[[#This Row],[Cantidad]]</f>
        <v>10.997777777777777</v>
      </c>
    </row>
    <row r="718" spans="1:12" ht="14" x14ac:dyDescent="0.15">
      <c r="A718" s="124">
        <v>45331</v>
      </c>
      <c r="B718">
        <f>IFERROR(VLOOKUP(VENTAS[[#This Row],[Código del producto Vendido]],INVENTARIO[],25,FALSE),"-")</f>
        <v>0</v>
      </c>
      <c r="C718" s="6" t="s">
        <v>2666</v>
      </c>
      <c r="D718" s="6"/>
      <c r="E718" s="6" t="s">
        <v>2060</v>
      </c>
      <c r="F718" s="4" t="str">
        <f>IFERROR(VLOOKUP(VENTAS[[#This Row],[Código del producto Vendido]],INVENTARIO[],5,FALSE),"-")</f>
        <v>Short de tela suave con cinturón</v>
      </c>
      <c r="G718" s="4">
        <v>1</v>
      </c>
      <c r="H718" s="13">
        <v>20</v>
      </c>
      <c r="I718" s="13">
        <f>VENTAS[[#This Row],[Cantidad]]*VENTAS[[#This Row],[Precio Venta]]</f>
        <v>20</v>
      </c>
      <c r="J718" s="13">
        <f>IF(VENTAS[[#This Row],[Nombre del Gestor]]&gt;1,  VENTAS[[#This Row],[Total]]*10%, 0)</f>
        <v>0</v>
      </c>
      <c r="K718" s="13">
        <f>IFERROR(VLOOKUP(VENTAS[[#This Row],[Código del producto Vendido]],INVENTARIO[],20,FALSE),"-")*VENTAS[[#This Row],[Cantidad]]</f>
        <v>12.99</v>
      </c>
      <c r="L718" s="13">
        <f>(VENTAS[[#This Row],[Precio Venta]]-VENTAS[[#This Row],[Costo]])*VENTAS[[#This Row],[Cantidad]]</f>
        <v>7.01</v>
      </c>
    </row>
    <row r="719" spans="1:12" ht="14" x14ac:dyDescent="0.15">
      <c r="A719" s="124">
        <v>45330</v>
      </c>
      <c r="B719" t="str">
        <f>IFERROR(VLOOKUP(VENTAS[[#This Row],[Código del producto Vendido]],INVENTARIO[],25,FALSE),"-")</f>
        <v>Compra 9/12/2023</v>
      </c>
      <c r="C719" s="6"/>
      <c r="D719" s="6" t="s">
        <v>2311</v>
      </c>
      <c r="E719" s="6" t="s">
        <v>2241</v>
      </c>
      <c r="F719" s="4" t="str">
        <f>IFERROR(VLOOKUP(VENTAS[[#This Row],[Código del producto Vendido]],INVENTARIO[],5,FALSE),"-")</f>
        <v>Vestidos Burdeos</v>
      </c>
      <c r="G719" s="4">
        <v>1</v>
      </c>
      <c r="H719" s="13">
        <v>25</v>
      </c>
      <c r="I719" s="13">
        <f>VENTAS[[#This Row],[Cantidad]]*VENTAS[[#This Row],[Precio Venta]]</f>
        <v>25</v>
      </c>
      <c r="J719" s="13">
        <f>IF(VENTAS[[#This Row],[Nombre del Gestor]]&gt;1,  VENTAS[[#This Row],[Total]]*10%, 0)</f>
        <v>2.5</v>
      </c>
      <c r="K719" s="13">
        <f>IFERROR(VLOOKUP(VENTAS[[#This Row],[Código del producto Vendido]],INVENTARIO[],20,FALSE),"-")*VENTAS[[#This Row],[Cantidad]]</f>
        <v>14.33</v>
      </c>
      <c r="L719" s="13">
        <f>(VENTAS[[#This Row],[Precio Venta]]-VENTAS[[#This Row],[Costo]])*VENTAS[[#This Row],[Cantidad]]</f>
        <v>10.67</v>
      </c>
    </row>
    <row r="720" spans="1:12" ht="14" x14ac:dyDescent="0.15">
      <c r="A720" s="124">
        <v>45327</v>
      </c>
      <c r="B720" t="str">
        <f>IFERROR(VLOOKUP(VENTAS[[#This Row],[Código del producto Vendido]],INVENTARIO[],25,FALSE),"-")</f>
        <v>Compra 9/12/2023</v>
      </c>
      <c r="C720" s="6"/>
      <c r="D720" s="6" t="s">
        <v>2310</v>
      </c>
      <c r="E720" s="6" t="s">
        <v>2251</v>
      </c>
      <c r="F720" s="4" t="str">
        <f>IFERROR(VLOOKUP(VENTAS[[#This Row],[Código del producto Vendido]],INVENTARIO[],5,FALSE),"-")</f>
        <v>Mono palazzo</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17.87</v>
      </c>
      <c r="L720" s="13">
        <f>(VENTAS[[#This Row],[Precio Venta]]-VENTAS[[#This Row],[Costo]])*VENTAS[[#This Row],[Cantidad]]</f>
        <v>12.129999999999999</v>
      </c>
    </row>
    <row r="721" spans="1:12" ht="13" customHeight="1" x14ac:dyDescent="0.15">
      <c r="A721" s="124">
        <v>45330</v>
      </c>
      <c r="B721">
        <f>IFERROR(VLOOKUP(VENTAS[[#This Row],[Código del producto Vendido]],INVENTARIO[],25,FALSE),"-")</f>
        <v>0</v>
      </c>
      <c r="C721" s="6"/>
      <c r="D721" s="6" t="s">
        <v>2311</v>
      </c>
      <c r="E721" s="6" t="s">
        <v>2270</v>
      </c>
      <c r="F721" s="4" t="str">
        <f>IFERROR(VLOOKUP(VENTAS[[#This Row],[Código del producto Vendido]],INVENTARIO[],5,FALSE),"-")</f>
        <v>Mono con cinturón</v>
      </c>
      <c r="G721" s="4">
        <v>1</v>
      </c>
      <c r="H721" s="13">
        <v>30</v>
      </c>
      <c r="I721" s="13">
        <f>VENTAS[[#This Row],[Cantidad]]*VENTAS[[#This Row],[Precio Venta]]</f>
        <v>30</v>
      </c>
      <c r="J721" s="13">
        <f>IF(VENTAS[[#This Row],[Nombre del Gestor]]&gt;1,  VENTAS[[#This Row],[Total]]*10%, 0)</f>
        <v>3</v>
      </c>
      <c r="K721" s="13">
        <f>IFERROR(VLOOKUP(VENTAS[[#This Row],[Código del producto Vendido]],INVENTARIO[],20,FALSE),"-")*VENTAS[[#This Row],[Cantidad]]</f>
        <v>17.8</v>
      </c>
      <c r="L721" s="13">
        <f>(VENTAS[[#This Row],[Precio Venta]]-VENTAS[[#This Row],[Costo]])*VENTAS[[#This Row],[Cantidad]]</f>
        <v>12.2</v>
      </c>
    </row>
    <row r="722" spans="1:12" ht="14" x14ac:dyDescent="0.15">
      <c r="A722" s="124">
        <v>45324</v>
      </c>
      <c r="B722" t="str">
        <f>IFERROR(VLOOKUP(VENTAS[[#This Row],[Código del producto Vendido]],INVENTARIO[],25,FALSE),"-")</f>
        <v>Viaje Agosto</v>
      </c>
      <c r="C722" s="6"/>
      <c r="D722" s="6" t="s">
        <v>1991</v>
      </c>
      <c r="E722" s="6" t="s">
        <v>1888</v>
      </c>
      <c r="F722" s="4" t="str">
        <f>IFERROR(VLOOKUP(VENTAS[[#This Row],[Código del producto Vendido]],INVENTARIO[],5,FALSE),"-")</f>
        <v xml:space="preserve">Top corto asimétrico </v>
      </c>
      <c r="G722" s="4">
        <v>1</v>
      </c>
      <c r="H722" s="13">
        <v>10</v>
      </c>
      <c r="I722" s="13">
        <f>VENTAS[[#This Row],[Cantidad]]*VENTAS[[#This Row],[Precio Venta]]</f>
        <v>10</v>
      </c>
      <c r="J722" s="13">
        <f>IF(VENTAS[[#This Row],[Nombre del Gestor]]&gt;1,  VENTAS[[#This Row],[Total]]*10%, 0)</f>
        <v>1</v>
      </c>
      <c r="K722" s="13">
        <f>IFERROR(VLOOKUP(VENTAS[[#This Row],[Código del producto Vendido]],INVENTARIO[],20,FALSE),"-")*VENTAS[[#This Row],[Cantidad]]</f>
        <v>5.77</v>
      </c>
      <c r="L722" s="13">
        <f>(VENTAS[[#This Row],[Precio Venta]]-VENTAS[[#This Row],[Costo]])*VENTAS[[#This Row],[Cantidad]]</f>
        <v>4.2300000000000004</v>
      </c>
    </row>
    <row r="723" spans="1:12" ht="14" x14ac:dyDescent="0.15">
      <c r="A723" s="124">
        <v>45331</v>
      </c>
      <c r="B723" t="str">
        <f>IFERROR(VLOOKUP(VENTAS[[#This Row],[Código del producto Vendido]],INVENTARIO[],25,FALSE),"-")</f>
        <v>Compra 9/12/2023</v>
      </c>
      <c r="C723" s="6" t="s">
        <v>2666</v>
      </c>
      <c r="D723" s="6"/>
      <c r="E723" s="6" t="s">
        <v>2242</v>
      </c>
      <c r="F723" s="4" t="str">
        <f>IFERROR(VLOOKUP(VENTAS[[#This Row],[Código del producto Vendido]],INVENTARIO[],5,FALSE),"-")</f>
        <v xml:space="preserve">Vestido Privé </v>
      </c>
      <c r="G723" s="4">
        <v>1</v>
      </c>
      <c r="H723" s="13">
        <v>25</v>
      </c>
      <c r="I723" s="13">
        <f>VENTAS[[#This Row],[Cantidad]]*VENTAS[[#This Row],[Precio Venta]]</f>
        <v>25</v>
      </c>
      <c r="J723" s="13">
        <f>IF(VENTAS[[#This Row],[Nombre del Gestor]]&gt;1,  VENTAS[[#This Row],[Total]]*10%, 0)</f>
        <v>0</v>
      </c>
      <c r="K723" s="13">
        <f>IFERROR(VLOOKUP(VENTAS[[#This Row],[Código del producto Vendido]],INVENTARIO[],20,FALSE),"-")*VENTAS[[#This Row],[Cantidad]]</f>
        <v>11.1</v>
      </c>
      <c r="L723" s="13">
        <f>(VENTAS[[#This Row],[Precio Venta]]-VENTAS[[#This Row],[Costo]])*VENTAS[[#This Row],[Cantidad]]</f>
        <v>13.9</v>
      </c>
    </row>
    <row r="724" spans="1:12" ht="14" x14ac:dyDescent="0.15">
      <c r="A724" s="124">
        <v>45332</v>
      </c>
      <c r="B724" t="str">
        <f>IFERROR(VLOOKUP(VENTAS[[#This Row],[Código del producto Vendido]],INVENTARIO[],25,FALSE),"-")</f>
        <v>Compra 9/12/2023</v>
      </c>
      <c r="C724" s="6"/>
      <c r="D724" s="6"/>
      <c r="E724" s="6" t="s">
        <v>2269</v>
      </c>
      <c r="F724" s="4" t="str">
        <f>IFERROR(VLOOKUP(VENTAS[[#This Row],[Código del producto Vendido]],INVENTARIO[],5,FALSE),"-")</f>
        <v>Vestido de mangas en contraste</v>
      </c>
      <c r="G724" s="4">
        <v>1</v>
      </c>
      <c r="H724" s="13">
        <v>28</v>
      </c>
      <c r="I724" s="13">
        <f>VENTAS[[#This Row],[Cantidad]]*VENTAS[[#This Row],[Precio Venta]]</f>
        <v>28</v>
      </c>
      <c r="J724" s="13">
        <f>IF(VENTAS[[#This Row],[Nombre del Gestor]]&gt;1,  VENTAS[[#This Row],[Total]]*10%, 0)</f>
        <v>0</v>
      </c>
      <c r="K724" s="13">
        <f>IFERROR(VLOOKUP(VENTAS[[#This Row],[Código del producto Vendido]],INVENTARIO[],20,FALSE),"-")*VENTAS[[#This Row],[Cantidad]]</f>
        <v>17.25</v>
      </c>
      <c r="L724" s="13">
        <f>(VENTAS[[#This Row],[Precio Venta]]-VENTAS[[#This Row],[Costo]])*VENTAS[[#This Row],[Cantidad]]</f>
        <v>10.75</v>
      </c>
    </row>
    <row r="725" spans="1:12" ht="14" x14ac:dyDescent="0.15">
      <c r="A725" s="124">
        <v>45333</v>
      </c>
      <c r="B725" t="str">
        <f>IFERROR(VLOOKUP(VENTAS[[#This Row],[Código del producto Vendido]],INVENTARIO[],25,FALSE),"-")</f>
        <v>Compra 9/12/2023</v>
      </c>
      <c r="C725" s="6" t="s">
        <v>2677</v>
      </c>
      <c r="D725" s="6"/>
      <c r="E725" s="6" t="s">
        <v>2235</v>
      </c>
      <c r="F725" s="4" t="str">
        <f>IFERROR(VLOOKUP(VENTAS[[#This Row],[Código del producto Vendido]],INVENTARIO[],5,FALSE),"-")</f>
        <v>Vestido Becka</v>
      </c>
      <c r="G725" s="4">
        <v>1</v>
      </c>
      <c r="H725" s="13">
        <v>25</v>
      </c>
      <c r="I725" s="13">
        <f>VENTAS[[#This Row],[Cantidad]]*VENTAS[[#This Row],[Precio Venta]]</f>
        <v>25</v>
      </c>
      <c r="J725" s="13">
        <f>IF(VENTAS[[#This Row],[Nombre del Gestor]]&gt;1,  VENTAS[[#This Row],[Total]]*10%, 0)</f>
        <v>0</v>
      </c>
      <c r="K725" s="13">
        <f>IFERROR(VLOOKUP(VENTAS[[#This Row],[Código del producto Vendido]],INVENTARIO[],20,FALSE),"-")*VENTAS[[#This Row],[Cantidad]]</f>
        <v>12.4</v>
      </c>
      <c r="L725" s="13">
        <f>(VENTAS[[#This Row],[Precio Venta]]-VENTAS[[#This Row],[Costo]])*VENTAS[[#This Row],[Cantidad]]</f>
        <v>12.6</v>
      </c>
    </row>
    <row r="726" spans="1:12" ht="14" x14ac:dyDescent="0.15">
      <c r="A726" s="124">
        <v>45333</v>
      </c>
      <c r="B726" t="str">
        <f>IFERROR(VLOOKUP(VENTAS[[#This Row],[Código del producto Vendido]],INVENTARIO[],25,FALSE),"-")</f>
        <v>Compra 9/12/2023</v>
      </c>
      <c r="C726" s="6"/>
      <c r="D726" s="6"/>
      <c r="E726" s="6" t="s">
        <v>2237</v>
      </c>
      <c r="F726" s="4" t="str">
        <f>IFERROR(VLOOKUP(VENTAS[[#This Row],[Código del producto Vendido]],INVENTARIO[],5,FALSE),"-")</f>
        <v>Vestido Tarsha</v>
      </c>
      <c r="G726" s="4">
        <v>1</v>
      </c>
      <c r="H726" s="13">
        <v>27</v>
      </c>
      <c r="I726" s="13">
        <f>VENTAS[[#This Row],[Cantidad]]*VENTAS[[#This Row],[Precio Venta]]</f>
        <v>27</v>
      </c>
      <c r="J726" s="13">
        <f>IF(VENTAS[[#This Row],[Nombre del Gestor]]&gt;1,  VENTAS[[#This Row],[Total]]*10%, 0)</f>
        <v>0</v>
      </c>
      <c r="K726" s="13">
        <f>IFERROR(VLOOKUP(VENTAS[[#This Row],[Código del producto Vendido]],INVENTARIO[],20,FALSE),"-")*VENTAS[[#This Row],[Cantidad]]</f>
        <v>13.97</v>
      </c>
      <c r="L726" s="13">
        <f>(VENTAS[[#This Row],[Precio Venta]]-VENTAS[[#This Row],[Costo]])*VENTAS[[#This Row],[Cantidad]]</f>
        <v>13.03</v>
      </c>
    </row>
    <row r="727" spans="1:12" ht="14" x14ac:dyDescent="0.15">
      <c r="A727" s="124">
        <v>45324</v>
      </c>
      <c r="B727">
        <f>IFERROR(VLOOKUP(VENTAS[[#This Row],[Código del producto Vendido]],INVENTARIO[],25,FALSE),"-")</f>
        <v>0</v>
      </c>
      <c r="C727" s="6"/>
      <c r="D727" s="6" t="s">
        <v>2311</v>
      </c>
      <c r="E727" s="6" t="s">
        <v>1901</v>
      </c>
      <c r="F727" s="4" t="str">
        <f>IFERROR(VLOOKUP(VENTAS[[#This Row],[Código del producto Vendido]],INVENTARIO[],5,FALSE),"-")</f>
        <v xml:space="preserve">Jean ajustado oscuro </v>
      </c>
      <c r="G727" s="4">
        <v>1</v>
      </c>
      <c r="H727" s="13">
        <v>30</v>
      </c>
      <c r="I727" s="13">
        <f>VENTAS[[#This Row],[Cantidad]]*VENTAS[[#This Row],[Precio Venta]]</f>
        <v>30</v>
      </c>
      <c r="J727" s="13">
        <f>IF(VENTAS[[#This Row],[Nombre del Gestor]]&gt;1,  VENTAS[[#This Row],[Total]]*10%, 0)</f>
        <v>3</v>
      </c>
      <c r="K727" s="13">
        <f>IFERROR(VLOOKUP(VENTAS[[#This Row],[Código del producto Vendido]],INVENTARIO[],20,FALSE),"-")*VENTAS[[#This Row],[Cantidad]]</f>
        <v>23.79</v>
      </c>
      <c r="L727" s="13">
        <f>(VENTAS[[#This Row],[Precio Venta]]-VENTAS[[#This Row],[Costo]])*VENTAS[[#This Row],[Cantidad]]</f>
        <v>6.2100000000000009</v>
      </c>
    </row>
    <row r="728" spans="1:12" ht="14" x14ac:dyDescent="0.15">
      <c r="A728" s="124"/>
      <c r="B728" t="str">
        <f>IFERROR(VLOOKUP(VENTAS[[#This Row],[Código del producto Vendido]],INVENTARIO[],25,FALSE),"-")</f>
        <v>Compra 9/12/2023</v>
      </c>
      <c r="C728" s="6"/>
      <c r="D728" s="6" t="s">
        <v>2309</v>
      </c>
      <c r="E728" s="6" t="s">
        <v>2228</v>
      </c>
      <c r="F728" s="4" t="str">
        <f>IFERROR(VLOOKUP(VENTAS[[#This Row],[Código del producto Vendido]],INVENTARIO[],5,FALSE),"-")</f>
        <v>Camisa Modely</v>
      </c>
      <c r="G728" s="4">
        <v>1</v>
      </c>
      <c r="H728" s="13">
        <v>22</v>
      </c>
      <c r="I728" s="13">
        <f>VENTAS[[#This Row],[Cantidad]]*VENTAS[[#This Row],[Precio Venta]]</f>
        <v>22</v>
      </c>
      <c r="J728" s="13">
        <f>IF(VENTAS[[#This Row],[Nombre del Gestor]]&gt;1,  VENTAS[[#This Row],[Total]]*10%, 0)</f>
        <v>2.2000000000000002</v>
      </c>
      <c r="K728" s="13">
        <f>IFERROR(VLOOKUP(VENTAS[[#This Row],[Código del producto Vendido]],INVENTARIO[],20,FALSE),"-")*VENTAS[[#This Row],[Cantidad]]</f>
        <v>9.74</v>
      </c>
      <c r="L728" s="13">
        <f>(VENTAS[[#This Row],[Precio Venta]]-VENTAS[[#This Row],[Costo]])*VENTAS[[#This Row],[Cantidad]]</f>
        <v>12.26</v>
      </c>
    </row>
    <row r="729" spans="1:12" ht="14" x14ac:dyDescent="0.15">
      <c r="A729" s="124">
        <v>45330</v>
      </c>
      <c r="B729" t="str">
        <f>IFERROR(VLOOKUP(VENTAS[[#This Row],[Código del producto Vendido]],INVENTARIO[],25,FALSE),"-")</f>
        <v>Compra 9/12/2023</v>
      </c>
      <c r="C729" s="6" t="s">
        <v>2678</v>
      </c>
      <c r="D729" s="6"/>
      <c r="E729" s="6" t="s">
        <v>2258</v>
      </c>
      <c r="F729" s="4" t="str">
        <f>IFERROR(VLOOKUP(VENTAS[[#This Row],[Código del producto Vendido]],INVENTARIO[],5,FALSE),"-")</f>
        <v>Suéter cuello de Cisne</v>
      </c>
      <c r="G729" s="4">
        <v>1</v>
      </c>
      <c r="H729" s="13">
        <v>15</v>
      </c>
      <c r="I729" s="13">
        <f>VENTAS[[#This Row],[Cantidad]]*VENTAS[[#This Row],[Precio Venta]]</f>
        <v>15</v>
      </c>
      <c r="J729" s="13">
        <f>IF(VENTAS[[#This Row],[Nombre del Gestor]]&gt;1,  VENTAS[[#This Row],[Total]]*10%, 0)</f>
        <v>0</v>
      </c>
      <c r="K729" s="13">
        <f>IFERROR(VLOOKUP(VENTAS[[#This Row],[Código del producto Vendido]],INVENTARIO[],20,FALSE),"-")*VENTAS[[#This Row],[Cantidad]]</f>
        <v>5.78</v>
      </c>
      <c r="L729" s="13">
        <f>(VENTAS[[#This Row],[Precio Venta]]-VENTAS[[#This Row],[Costo]])*VENTAS[[#This Row],[Cantidad]]</f>
        <v>9.2199999999999989</v>
      </c>
    </row>
    <row r="730" spans="1:12" ht="14" x14ac:dyDescent="0.15">
      <c r="A730" s="124">
        <v>45330</v>
      </c>
      <c r="B730" t="str">
        <f>IFERROR(VLOOKUP(VENTAS[[#This Row],[Código del producto Vendido]],INVENTARIO[],25,FALSE),"-")</f>
        <v>Compra 9/12/2023</v>
      </c>
      <c r="C730" s="6" t="s">
        <v>2678</v>
      </c>
      <c r="D730" s="6"/>
      <c r="E730" s="6" t="s">
        <v>2260</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c r="B731" t="str">
        <f>IFERROR(VLOOKUP(VENTAS[[#This Row],[Código del producto Vendido]],INVENTARIO[],25,FALSE),"-")</f>
        <v>Compra 9/12/2023</v>
      </c>
      <c r="C731" s="6" t="s">
        <v>2666</v>
      </c>
      <c r="D731" s="6"/>
      <c r="E731" s="6" t="s">
        <v>2259</v>
      </c>
      <c r="F731" s="4" t="str">
        <f>IFERROR(VLOOKUP(VENTAS[[#This Row],[Código del producto Vendido]],INVENTARIO[],5,FALSE),"-")</f>
        <v>Top healter negro</v>
      </c>
      <c r="G731" s="4">
        <v>1</v>
      </c>
      <c r="H731" s="13">
        <v>12</v>
      </c>
      <c r="I731" s="13">
        <f>VENTAS[[#This Row],[Cantidad]]*VENTAS[[#This Row],[Precio Venta]]</f>
        <v>12</v>
      </c>
      <c r="J731" s="13">
        <f>IF(VENTAS[[#This Row],[Nombre del Gestor]]&gt;1,  VENTAS[[#This Row],[Total]]*10%, 0)</f>
        <v>0</v>
      </c>
      <c r="K731" s="13">
        <f>IFERROR(VLOOKUP(VENTAS[[#This Row],[Código del producto Vendido]],INVENTARIO[],20,FALSE),"-")*VENTAS[[#This Row],[Cantidad]]</f>
        <v>6.37</v>
      </c>
      <c r="L731" s="13">
        <f>(VENTAS[[#This Row],[Precio Venta]]-VENTAS[[#This Row],[Costo]])*VENTAS[[#This Row],[Cantidad]]</f>
        <v>5.63</v>
      </c>
    </row>
    <row r="732" spans="1:12" ht="14" x14ac:dyDescent="0.15">
      <c r="A732" s="124">
        <v>45324</v>
      </c>
      <c r="B732" t="str">
        <f>IFERROR(VLOOKUP(VENTAS[[#This Row],[Código del producto Vendido]],INVENTARIO[],25,FALSE),"-")</f>
        <v>Compra 9/12/2023</v>
      </c>
      <c r="C732" s="6"/>
      <c r="D732" s="6"/>
      <c r="E732" s="6" t="s">
        <v>2269</v>
      </c>
      <c r="F732" s="4" t="str">
        <f>IFERROR(VLOOKUP(VENTAS[[#This Row],[Código del producto Vendido]],INVENTARIO[],5,FALSE),"-")</f>
        <v>Vestido de mangas en contraste</v>
      </c>
      <c r="G732" s="4">
        <v>1</v>
      </c>
      <c r="H732" s="13">
        <v>28</v>
      </c>
      <c r="I732" s="13">
        <f>VENTAS[[#This Row],[Cantidad]]*VENTAS[[#This Row],[Precio Venta]]</f>
        <v>28</v>
      </c>
      <c r="J732" s="13">
        <f>IF(VENTAS[[#This Row],[Nombre del Gestor]]&gt;1,  VENTAS[[#This Row],[Total]]*10%, 0)</f>
        <v>0</v>
      </c>
      <c r="K732" s="13">
        <f>IFERROR(VLOOKUP(VENTAS[[#This Row],[Código del producto Vendido]],INVENTARIO[],20,FALSE),"-")*VENTAS[[#This Row],[Cantidad]]</f>
        <v>17.25</v>
      </c>
      <c r="L732" s="13">
        <f>(VENTAS[[#This Row],[Precio Venta]]-VENTAS[[#This Row],[Costo]])*VENTAS[[#This Row],[Cantidad]]</f>
        <v>10.75</v>
      </c>
    </row>
    <row r="733" spans="1:12" ht="14" x14ac:dyDescent="0.15">
      <c r="A733" s="124" t="s">
        <v>2317</v>
      </c>
      <c r="B733">
        <f>IFERROR(VLOOKUP(VENTAS[[#This Row],[Código del producto Vendido]],INVENTARIO[],25,FALSE),"-")</f>
        <v>0</v>
      </c>
      <c r="C733" s="6"/>
      <c r="D733" s="6"/>
      <c r="E733" s="6" t="s">
        <v>2273</v>
      </c>
      <c r="F733" s="4" t="str">
        <f>IFERROR(VLOOKUP(VENTAS[[#This Row],[Código del producto Vendido]],INVENTARIO[],5,FALSE),"-")</f>
        <v>Chaleco corto de traje cuadros</v>
      </c>
      <c r="G733" s="4">
        <v>1</v>
      </c>
      <c r="H733" s="13">
        <v>36</v>
      </c>
      <c r="I733" s="13">
        <f>VENTAS[[#This Row],[Cantidad]]*VENTAS[[#This Row],[Precio Venta]]</f>
        <v>36</v>
      </c>
      <c r="J733" s="13">
        <f>IF(VENTAS[[#This Row],[Nombre del Gestor]]&gt;1,  VENTAS[[#This Row],[Total]]*10%, 0)</f>
        <v>0</v>
      </c>
      <c r="K733" s="13">
        <f>IFERROR(VLOOKUP(VENTAS[[#This Row],[Código del producto Vendido]],INVENTARIO[],20,FALSE),"-")*VENTAS[[#This Row],[Cantidad]]</f>
        <v>24</v>
      </c>
      <c r="L733" s="13">
        <f>(VENTAS[[#This Row],[Precio Venta]]-VENTAS[[#This Row],[Costo]])*VENTAS[[#This Row],[Cantidad]]</f>
        <v>12</v>
      </c>
    </row>
    <row r="734" spans="1:12" ht="14" x14ac:dyDescent="0.15">
      <c r="A734" s="124"/>
      <c r="B734" t="str">
        <f>IFERROR(VLOOKUP(VENTAS[[#This Row],[Código del producto Vendido]],INVENTARIO[],25,FALSE),"-")</f>
        <v>24 enero 2024</v>
      </c>
      <c r="C734" s="6" t="s">
        <v>2679</v>
      </c>
      <c r="D734" s="6"/>
      <c r="E734" s="6" t="s">
        <v>2658</v>
      </c>
      <c r="F734" s="4" t="str">
        <f>IFERROR(VLOOKUP(VENTAS[[#This Row],[Código del producto Vendido]],INVENTARIO[],5,FALSE),"-")</f>
        <v>Chaleco de traje Negro</v>
      </c>
      <c r="G734" s="4">
        <v>1</v>
      </c>
      <c r="H734" s="13">
        <v>25</v>
      </c>
      <c r="I734" s="13">
        <f>VENTAS[[#This Row],[Cantidad]]*VENTAS[[#This Row],[Precio Venta]]</f>
        <v>25</v>
      </c>
      <c r="J734" s="13">
        <f>IF(VENTAS[[#This Row],[Nombre del Gestor]]&gt;1,  VENTAS[[#This Row],[Total]]*10%, 0)</f>
        <v>0</v>
      </c>
      <c r="K734" s="13">
        <f>IFERROR(VLOOKUP(VENTAS[[#This Row],[Código del producto Vendido]],INVENTARIO[],20,FALSE),"-")*VENTAS[[#This Row],[Cantidad]]</f>
        <v>17.941176470588236</v>
      </c>
      <c r="L734" s="13">
        <f>(VENTAS[[#This Row],[Precio Venta]]-VENTAS[[#This Row],[Costo]])*VENTAS[[#This Row],[Cantidad]]</f>
        <v>7.0588235294117645</v>
      </c>
    </row>
    <row r="735" spans="1:12" ht="14" x14ac:dyDescent="0.15">
      <c r="A735" s="124">
        <v>45335</v>
      </c>
      <c r="C735" s="6" t="s">
        <v>690</v>
      </c>
      <c r="D735" s="6"/>
      <c r="E735" s="6" t="s">
        <v>2646</v>
      </c>
      <c r="F735" s="4" t="str">
        <f>IFERROR(VLOOKUP(VENTAS[[#This Row],[Código del producto Vendido]],INVENTARIO[],5,FALSE),"-")</f>
        <v>Zapatillas blanco casual</v>
      </c>
      <c r="G735" s="4">
        <v>1</v>
      </c>
      <c r="H735" s="13">
        <v>39</v>
      </c>
      <c r="I735" s="13">
        <f>VENTAS[[#This Row],[Cantidad]]*VENTAS[[#This Row],[Precio Venta]]</f>
        <v>39</v>
      </c>
      <c r="J735" s="13">
        <f>IF(VENTAS[[#This Row],[Nombre del Gestor]]&gt;1,  VENTAS[[#This Row],[Total]]*10%, 0)</f>
        <v>0</v>
      </c>
      <c r="K735" s="13">
        <f>IFERROR(VLOOKUP(VENTAS[[#This Row],[Código del producto Vendido]],INVENTARIO[],20,FALSE),"-")*VENTAS[[#This Row],[Cantidad]]</f>
        <v>25.470588235294116</v>
      </c>
      <c r="L735" s="13">
        <f>(VENTAS[[#This Row],[Precio Venta]]-VENTAS[[#This Row],[Costo]])*VENTAS[[#This Row],[Cantidad]]</f>
        <v>13.529411764705884</v>
      </c>
    </row>
    <row r="736" spans="1:12" ht="14" x14ac:dyDescent="0.15">
      <c r="A736" s="124"/>
      <c r="C736" s="6"/>
      <c r="D736" s="6"/>
      <c r="E736" s="6" t="s">
        <v>2630</v>
      </c>
      <c r="F736" s="4" t="str">
        <f>IFERROR(VLOOKUP(VENTAS[[#This Row],[Código del producto Vendido]],INVENTARIO[],5,FALSE),"-")</f>
        <v>Pasador de cabello en forma de lazo</v>
      </c>
      <c r="G736" s="4">
        <v>2</v>
      </c>
      <c r="H736" s="13">
        <v>2.5</v>
      </c>
      <c r="I736" s="13">
        <f>VENTAS[[#This Row],[Cantidad]]*VENTAS[[#This Row],[Precio Venta]]</f>
        <v>5</v>
      </c>
      <c r="J736" s="13">
        <f>IF(VENTAS[[#This Row],[Nombre del Gestor]]&gt;1,  VENTAS[[#This Row],[Total]]*10%, 0)</f>
        <v>0</v>
      </c>
      <c r="K736" s="13">
        <f>IFERROR(VLOOKUP(VENTAS[[#This Row],[Código del producto Vendido]],INVENTARIO[],20,FALSE),"-")*VENTAS[[#This Row],[Cantidad]]</f>
        <v>3.4705882352941178</v>
      </c>
      <c r="L736" s="13">
        <f>(VENTAS[[#This Row],[Precio Venta]]-VENTAS[[#This Row],[Costo]])*VENTAS[[#This Row],[Cantidad]]</f>
        <v>-1.9411764705882355</v>
      </c>
    </row>
    <row r="737" spans="1:12" ht="14" x14ac:dyDescent="0.15">
      <c r="A737" s="124">
        <v>45327</v>
      </c>
      <c r="C737" s="6" t="s">
        <v>2666</v>
      </c>
      <c r="D737" s="6"/>
      <c r="E737" s="6" t="s">
        <v>1460</v>
      </c>
      <c r="F737" s="4" t="str">
        <f>IFERROR(VLOOKUP(VENTAS[[#This Row],[Código del producto Vendido]],INVENTARIO[],5,FALSE),"-")</f>
        <v>Vestido de espalda cruzada</v>
      </c>
      <c r="G737" s="4">
        <v>1</v>
      </c>
      <c r="H737" s="13">
        <v>20</v>
      </c>
      <c r="I737" s="13">
        <f>VENTAS[[#This Row],[Cantidad]]*VENTAS[[#This Row],[Precio Venta]]</f>
        <v>20</v>
      </c>
      <c r="J737" s="13">
        <f>IF(VENTAS[[#This Row],[Nombre del Gestor]]&gt;1,  VENTAS[[#This Row],[Total]]*10%, 0)</f>
        <v>0</v>
      </c>
      <c r="K737" s="13">
        <f>IFERROR(VLOOKUP(VENTAS[[#This Row],[Código del producto Vendido]],INVENTARIO[],20,FALSE),"-")*VENTAS[[#This Row],[Cantidad]]</f>
        <v>14.66611111111111</v>
      </c>
      <c r="L737" s="13">
        <f>(VENTAS[[#This Row],[Precio Venta]]-VENTAS[[#This Row],[Costo]])*VENTAS[[#This Row],[Cantidad]]</f>
        <v>5.3338888888888896</v>
      </c>
    </row>
    <row r="738" spans="1:12" ht="14" x14ac:dyDescent="0.15">
      <c r="A738" s="124">
        <v>45327</v>
      </c>
      <c r="C738" s="6" t="s">
        <v>2666</v>
      </c>
      <c r="D738" s="6"/>
      <c r="E738" s="6" t="s">
        <v>2067</v>
      </c>
      <c r="F738" s="4" t="str">
        <f>IFERROR(VLOOKUP(VENTAS[[#This Row],[Código del producto Vendido]],INVENTARIO[],5,FALSE),"-")</f>
        <v>Sandalias de velcro</v>
      </c>
      <c r="G738" s="4">
        <v>1</v>
      </c>
      <c r="H738" s="13">
        <v>30</v>
      </c>
      <c r="I738" s="13">
        <f>VENTAS[[#This Row],[Cantidad]]*VENTAS[[#This Row],[Precio Venta]]</f>
        <v>30</v>
      </c>
      <c r="J738" s="13">
        <f>IF(VENTAS[[#This Row],[Nombre del Gestor]]&gt;1,  VENTAS[[#This Row],[Total]]*10%, 0)</f>
        <v>0</v>
      </c>
      <c r="K738" s="13">
        <f>IFERROR(VLOOKUP(VENTAS[[#This Row],[Código del producto Vendido]],INVENTARIO[],20,FALSE),"-")*VENTAS[[#This Row],[Cantidad]]</f>
        <v>17</v>
      </c>
      <c r="L738" s="13">
        <f>(VENTAS[[#This Row],[Precio Venta]]-VENTAS[[#This Row],[Costo]])*VENTAS[[#This Row],[Cantidad]]</f>
        <v>13</v>
      </c>
    </row>
    <row r="739" spans="1:12" ht="14" x14ac:dyDescent="0.15">
      <c r="A739" s="124">
        <v>45329</v>
      </c>
      <c r="C739" s="6"/>
      <c r="D739" s="6" t="s">
        <v>2310</v>
      </c>
      <c r="E739" s="6" t="s">
        <v>1906</v>
      </c>
      <c r="F739" s="4" t="str">
        <f>IFERROR(VLOOKUP(VENTAS[[#This Row],[Código del producto Vendido]],INVENTARIO[],5,FALSE),"-")</f>
        <v>-</v>
      </c>
      <c r="G739" s="4">
        <v>1</v>
      </c>
      <c r="H739" s="13">
        <v>30</v>
      </c>
      <c r="I739" s="13">
        <f>VENTAS[[#This Row],[Cantidad]]*VENTAS[[#This Row],[Precio Venta]]</f>
        <v>30</v>
      </c>
      <c r="J739" s="13">
        <f>IF(VENTAS[[#This Row],[Nombre del Gestor]]&gt;1,  VENTAS[[#This Row],[Total]]*10%, 0)</f>
        <v>3</v>
      </c>
      <c r="K739" s="13" t="e">
        <f>IFERROR(VLOOKUP(VENTAS[[#This Row],[Código del producto Vendido]],INVENTARIO[],20,FALSE),"-")*VENTAS[[#This Row],[Cantidad]]</f>
        <v>#VALUE!</v>
      </c>
      <c r="L739" s="13" t="e">
        <f>(VENTAS[[#This Row],[Precio Venta]]-VENTAS[[#This Row],[Costo]])*VENTAS[[#This Row],[Cantidad]]</f>
        <v>#VALUE!</v>
      </c>
    </row>
    <row r="740" spans="1:12" ht="14" x14ac:dyDescent="0.15">
      <c r="A740" s="124" t="s">
        <v>2317</v>
      </c>
      <c r="C740" s="6"/>
      <c r="D740" s="6"/>
      <c r="E740" s="6" t="s">
        <v>1514</v>
      </c>
      <c r="F740" s="4" t="str">
        <f>IFERROR(VLOOKUP(VENTAS[[#This Row],[Código del producto Vendido]],INVENTARIO[],5,FALSE),"-")</f>
        <v xml:space="preserve">Almohadilla de maquillaje </v>
      </c>
      <c r="G740" s="4">
        <v>1</v>
      </c>
      <c r="H740" s="13">
        <v>1</v>
      </c>
      <c r="I740" s="13">
        <f>VENTAS[[#This Row],[Cantidad]]*VENTAS[[#This Row],[Precio Venta]]</f>
        <v>1</v>
      </c>
      <c r="J740" s="13">
        <f>IF(VENTAS[[#This Row],[Nombre del Gestor]]&gt;1,  VENTAS[[#This Row],[Total]]*10%, 0)</f>
        <v>0</v>
      </c>
      <c r="K740" s="13">
        <f>IFERROR(VLOOKUP(VENTAS[[#This Row],[Código del producto Vendido]],INVENTARIO[],20,FALSE),"-")*VENTAS[[#This Row],[Cantidad]]</f>
        <v>0.24138888888888888</v>
      </c>
      <c r="L740" s="13">
        <f>(VENTAS[[#This Row],[Precio Venta]]-VENTAS[[#This Row],[Costo]])*VENTAS[[#This Row],[Cantidad]]</f>
        <v>0.75861111111111112</v>
      </c>
    </row>
    <row r="741" spans="1:12" ht="14" x14ac:dyDescent="0.15">
      <c r="A741" s="124">
        <v>45329</v>
      </c>
      <c r="C741" s="6"/>
      <c r="D741" s="6"/>
      <c r="E741" s="6" t="s">
        <v>2623</v>
      </c>
      <c r="F741" s="4" t="str">
        <f>IFERROR(VLOOKUP(VENTAS[[#This Row],[Código del producto Vendido]],INVENTARIO[],5,FALSE),"-")</f>
        <v>Horquillas en forma de lazo</v>
      </c>
      <c r="G741" s="4">
        <v>3</v>
      </c>
      <c r="H741" s="13">
        <v>2.5</v>
      </c>
      <c r="I741" s="13">
        <f>VENTAS[[#This Row],[Cantidad]]*VENTAS[[#This Row],[Precio Venta]]</f>
        <v>7.5</v>
      </c>
      <c r="J741" s="13">
        <f>IF(VENTAS[[#This Row],[Nombre del Gestor]]&gt;1,  VENTAS[[#This Row],[Total]]*10%, 0)</f>
        <v>0</v>
      </c>
      <c r="K741" s="13">
        <f>IFERROR(VLOOKUP(VENTAS[[#This Row],[Código del producto Vendido]],INVENTARIO[],20,FALSE),"-")*VENTAS[[#This Row],[Cantidad]]</f>
        <v>4.1735294117647062</v>
      </c>
      <c r="L741" s="13">
        <f>(VENTAS[[#This Row],[Precio Venta]]-VENTAS[[#This Row],[Costo]])*VENTAS[[#This Row],[Cantidad]]</f>
        <v>-5.0205882352941185</v>
      </c>
    </row>
    <row r="742" spans="1:12" ht="14" x14ac:dyDescent="0.15">
      <c r="A742" s="124">
        <v>45329</v>
      </c>
      <c r="C742" s="6"/>
      <c r="D742" s="6"/>
      <c r="E742" s="6" t="s">
        <v>2624</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Row],[Precio Venta]]-VENTAS[[#This Row],[Costo]])*VENTAS[[#This Row],[Cantidad]]</f>
        <v>-0.56470588235294095</v>
      </c>
    </row>
    <row r="743" spans="1:12" ht="14" x14ac:dyDescent="0.15">
      <c r="A743" s="124">
        <v>45329</v>
      </c>
      <c r="C743" s="6"/>
      <c r="D743" s="6"/>
      <c r="E743" s="6" t="s">
        <v>2625</v>
      </c>
      <c r="F743" s="4" t="str">
        <f>IFERROR(VLOOKUP(VENTAS[[#This Row],[Código del producto Vendido]],INVENTARIO[],5,FALSE),"-")</f>
        <v>Horquillas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2.7823529411764705</v>
      </c>
      <c r="L743" s="13">
        <f>(VENTAS[[#This Row],[Precio Venta]]-VENTAS[[#This Row],[Costo]])*VENTAS[[#This Row],[Cantidad]]</f>
        <v>-0.56470588235294095</v>
      </c>
    </row>
    <row r="744" spans="1:12" ht="14" x14ac:dyDescent="0.15">
      <c r="A744" s="124"/>
      <c r="C744" s="6"/>
      <c r="D744" s="6"/>
      <c r="E744" s="6" t="s">
        <v>2630</v>
      </c>
      <c r="F744" s="4" t="str">
        <f>IFERROR(VLOOKUP(VENTAS[[#This Row],[Código del producto Vendido]],INVENTARIO[],5,FALSE),"-")</f>
        <v>Pasador de cabello en forma de lazo</v>
      </c>
      <c r="G744" s="4">
        <v>2</v>
      </c>
      <c r="H744" s="13">
        <v>2.5</v>
      </c>
      <c r="I744" s="13">
        <f>VENTAS[[#This Row],[Cantidad]]*VENTAS[[#This Row],[Precio Venta]]</f>
        <v>5</v>
      </c>
      <c r="J744" s="13">
        <f>IF(VENTAS[[#This Row],[Nombre del Gestor]]&gt;1,  VENTAS[[#This Row],[Total]]*10%, 0)</f>
        <v>0</v>
      </c>
      <c r="K744" s="13">
        <f>IFERROR(VLOOKUP(VENTAS[[#This Row],[Código del producto Vendido]],INVENTARIO[],20,FALSE),"-")*VENTAS[[#This Row],[Cantidad]]</f>
        <v>3.4705882352941178</v>
      </c>
      <c r="L744" s="13">
        <f>(VENTAS[[#This Row],[Precio Venta]]-VENTAS[[#This Row],[Costo]])*VENTAS[[#This Row],[Cantidad]]</f>
        <v>-1.9411764705882355</v>
      </c>
    </row>
    <row r="745" spans="1:12" ht="14" x14ac:dyDescent="0.15">
      <c r="A745" s="124">
        <v>45337</v>
      </c>
      <c r="C745" s="6"/>
      <c r="D745" s="6" t="s">
        <v>1788</v>
      </c>
      <c r="E745" s="6" t="s">
        <v>2625</v>
      </c>
      <c r="F745" s="4" t="str">
        <f>IFERROR(VLOOKUP(VENTAS[[#This Row],[Código del producto Vendido]],INVENTARIO[],5,FALSE),"-")</f>
        <v>Horquillas en forma de lazo</v>
      </c>
      <c r="G745" s="4">
        <v>1</v>
      </c>
      <c r="H745" s="13">
        <v>2.5</v>
      </c>
      <c r="I745" s="13">
        <f>VENTAS[[#This Row],[Cantidad]]*VENTAS[[#This Row],[Precio Venta]]</f>
        <v>2.5</v>
      </c>
      <c r="J745" s="13">
        <f>IF(VENTAS[[#This Row],[Nombre del Gestor]]&gt;1,  VENTAS[[#This Row],[Total]]*10%, 0)</f>
        <v>0.25</v>
      </c>
      <c r="K745" s="13">
        <f>IFERROR(VLOOKUP(VENTAS[[#This Row],[Código del producto Vendido]],INVENTARIO[],20,FALSE),"-")*VENTAS[[#This Row],[Cantidad]]</f>
        <v>1.3911764705882352</v>
      </c>
      <c r="L745" s="13">
        <f>(VENTAS[[#This Row],[Precio Venta]]-VENTAS[[#This Row],[Costo]])*VENTAS[[#This Row],[Cantidad]]</f>
        <v>1.1088235294117648</v>
      </c>
    </row>
    <row r="746" spans="1:12" ht="14" x14ac:dyDescent="0.15">
      <c r="A746" s="124">
        <v>45337</v>
      </c>
      <c r="C746" s="6"/>
      <c r="D746" s="6" t="s">
        <v>1788</v>
      </c>
      <c r="E746" s="6" t="s">
        <v>2631</v>
      </c>
      <c r="F746" s="4" t="str">
        <f>IFERROR(VLOOKUP(VENTAS[[#This Row],[Código del producto Vendido]],INVENTARIO[],5,FALSE),"-")</f>
        <v>Lazo para coletas</v>
      </c>
      <c r="G746" s="4">
        <v>1</v>
      </c>
      <c r="H746" s="13">
        <v>2</v>
      </c>
      <c r="I746" s="13">
        <f>VENTAS[[#This Row],[Cantidad]]*VENTAS[[#This Row],[Precio Venta]]</f>
        <v>2</v>
      </c>
      <c r="J746" s="13">
        <f>IF(VENTAS[[#This Row],[Nombre del Gestor]]&gt;1,  VENTAS[[#This Row],[Total]]*10%, 0)</f>
        <v>0.2</v>
      </c>
      <c r="K746" s="13">
        <f>IFERROR(VLOOKUP(VENTAS[[#This Row],[Código del producto Vendido]],INVENTARIO[],20,FALSE),"-")*VENTAS[[#This Row],[Cantidad]]</f>
        <v>1.911764705882353</v>
      </c>
      <c r="L746" s="13">
        <f>(VENTAS[[#This Row],[Precio Venta]]-VENTAS[[#This Row],[Costo]])*VENTAS[[#This Row],[Cantidad]]</f>
        <v>8.8235294117646967E-2</v>
      </c>
    </row>
    <row r="747" spans="1:12" ht="14" x14ac:dyDescent="0.15">
      <c r="A747" s="124">
        <v>45337</v>
      </c>
      <c r="C747" s="6" t="s">
        <v>1257</v>
      </c>
      <c r="D747" s="6"/>
      <c r="E747" s="6" t="s">
        <v>1379</v>
      </c>
      <c r="F747" s="4" t="str">
        <f>IFERROR(VLOOKUP(VENTAS[[#This Row],[Código del producto Vendido]],INVENTARIO[],5,FALSE),"-")</f>
        <v>Jean Boyfriend con rotos</v>
      </c>
      <c r="G747" s="4">
        <v>1</v>
      </c>
      <c r="H747" s="13">
        <v>30</v>
      </c>
      <c r="I747" s="13">
        <f>VENTAS[[#This Row],[Cantidad]]*VENTAS[[#This Row],[Precio Venta]]</f>
        <v>30</v>
      </c>
      <c r="J747" s="13">
        <f>IF(VENTAS[[#This Row],[Nombre del Gestor]]&gt;1,  VENTAS[[#This Row],[Total]]*10%, 0)</f>
        <v>0</v>
      </c>
      <c r="K747" s="13">
        <f>IFERROR(VLOOKUP(VENTAS[[#This Row],[Código del producto Vendido]],INVENTARIO[],20,FALSE),"-")*VENTAS[[#This Row],[Cantidad]]</f>
        <v>18.686666666666667</v>
      </c>
      <c r="L747" s="13">
        <f>(VENTAS[[#This Row],[Precio Venta]]-VENTAS[[#This Row],[Costo]])*VENTAS[[#This Row],[Cantidad]]</f>
        <v>11.313333333333333</v>
      </c>
    </row>
    <row r="748" spans="1:12" ht="14" x14ac:dyDescent="0.15">
      <c r="A748" s="124" t="s">
        <v>2317</v>
      </c>
      <c r="C748" s="6"/>
      <c r="D748" s="6"/>
      <c r="E748" s="6" t="s">
        <v>1746</v>
      </c>
      <c r="F748" s="4" t="str">
        <f>IFERROR(VLOOKUP(VENTAS[[#This Row],[Código del producto Vendido]],INVENTARIO[],5,FALSE),"-")</f>
        <v>Set de lencería de encaje</v>
      </c>
      <c r="G748" s="4">
        <v>1</v>
      </c>
      <c r="H748" s="13">
        <v>15</v>
      </c>
      <c r="I748" s="13">
        <f>VENTAS[[#This Row],[Cantidad]]*VENTAS[[#This Row],[Precio Venta]]</f>
        <v>15</v>
      </c>
      <c r="J748" s="13">
        <f>IF(VENTAS[[#This Row],[Nombre del Gestor]]&gt;1,  VENTAS[[#This Row],[Total]]*10%, 0)</f>
        <v>0</v>
      </c>
      <c r="K748" s="13">
        <f>IFERROR(VLOOKUP(VENTAS[[#This Row],[Código del producto Vendido]],INVENTARIO[],20,FALSE),"-")*VENTAS[[#This Row],[Cantidad]]</f>
        <v>7.1088235294117643</v>
      </c>
      <c r="L748" s="13">
        <f>(VENTAS[[#This Row],[Precio Venta]]-VENTAS[[#This Row],[Costo]])*VENTAS[[#This Row],[Cantidad]]</f>
        <v>7.8911764705882357</v>
      </c>
    </row>
    <row r="749" spans="1:12" ht="13" customHeight="1" x14ac:dyDescent="0.15">
      <c r="A749" s="124" t="s">
        <v>2317</v>
      </c>
      <c r="C749" s="6"/>
      <c r="D749" s="6"/>
      <c r="E749" s="6" t="s">
        <v>1468</v>
      </c>
      <c r="F749" s="4" t="str">
        <f>IFERROR(VLOOKUP(VENTAS[[#This Row],[Código del producto Vendido]],INVENTARIO[],5,FALSE),"-")</f>
        <v>Cinturones Casual</v>
      </c>
      <c r="G749" s="4">
        <v>1</v>
      </c>
      <c r="H749" s="13">
        <v>10</v>
      </c>
      <c r="I749" s="13">
        <f>VENTAS[[#This Row],[Cantidad]]*VENTAS[[#This Row],[Precio Venta]]</f>
        <v>10</v>
      </c>
      <c r="J749" s="13">
        <f>IF(VENTAS[[#This Row],[Nombre del Gestor]]&gt;1,  VENTAS[[#This Row],[Total]]*10%, 0)</f>
        <v>0</v>
      </c>
      <c r="K749" s="13">
        <f>IFERROR(VLOOKUP(VENTAS[[#This Row],[Código del producto Vendido]],INVENTARIO[],20,FALSE),"-")*VENTAS[[#This Row],[Cantidad]]</f>
        <v>4.3816666666666668</v>
      </c>
      <c r="L749" s="13">
        <f>(VENTAS[[#This Row],[Precio Venta]]-VENTAS[[#This Row],[Costo]])*VENTAS[[#This Row],[Cantidad]]</f>
        <v>5.6183333333333332</v>
      </c>
    </row>
    <row r="750" spans="1:12" ht="14" x14ac:dyDescent="0.15">
      <c r="A750" s="124">
        <v>45337</v>
      </c>
      <c r="C750" s="6" t="s">
        <v>2691</v>
      </c>
      <c r="D750" s="6"/>
      <c r="E750" s="6" t="s">
        <v>2223</v>
      </c>
      <c r="F750" s="4" t="str">
        <f>IFERROR(VLOOKUP(VENTAS[[#This Row],[Código del producto Vendido]],INVENTARIO[],5,FALSE),"-")</f>
        <v>Cardigan classy</v>
      </c>
      <c r="G750" s="4">
        <v>1</v>
      </c>
      <c r="H750" s="13">
        <v>22</v>
      </c>
      <c r="I750" s="13">
        <f>VENTAS[[#This Row],[Cantidad]]*VENTAS[[#This Row],[Precio Venta]]</f>
        <v>22</v>
      </c>
      <c r="J750" s="13">
        <f>IF(VENTAS[[#This Row],[Nombre del Gestor]]&gt;1,  VENTAS[[#This Row],[Total]]*10%, 0)</f>
        <v>0</v>
      </c>
      <c r="K750" s="13">
        <f>IFERROR(VLOOKUP(VENTAS[[#This Row],[Código del producto Vendido]],INVENTARIO[],20,FALSE),"-")*VENTAS[[#This Row],[Cantidad]]</f>
        <v>11.8</v>
      </c>
      <c r="L750" s="13">
        <f>(VENTAS[[#This Row],[Precio Venta]]-VENTAS[[#This Row],[Costo]])*VENTAS[[#This Row],[Cantidad]]</f>
        <v>10.199999999999999</v>
      </c>
    </row>
    <row r="751" spans="1:12" ht="14" x14ac:dyDescent="0.15">
      <c r="A751" s="124"/>
      <c r="C751" s="6" t="s">
        <v>2691</v>
      </c>
      <c r="D751" s="6"/>
      <c r="E751" s="6" t="s">
        <v>2225</v>
      </c>
      <c r="F751" s="4" t="str">
        <f>IFERROR(VLOOKUP(VENTAS[[#This Row],[Código del producto Vendido]],INVENTARIO[],5,FALSE),"-")</f>
        <v>Vestido camisa modely</v>
      </c>
      <c r="G751" s="4">
        <v>1</v>
      </c>
      <c r="H751" s="13">
        <v>35</v>
      </c>
      <c r="I751" s="13">
        <f>VENTAS[[#This Row],[Cantidad]]*VENTAS[[#This Row],[Precio Venta]]</f>
        <v>35</v>
      </c>
      <c r="J751" s="13">
        <f>IF(VENTAS[[#This Row],[Nombre del Gestor]]&gt;1,  VENTAS[[#This Row],[Total]]*10%, 0)</f>
        <v>0</v>
      </c>
      <c r="K751" s="13">
        <f>IFERROR(VLOOKUP(VENTAS[[#This Row],[Código del producto Vendido]],INVENTARIO[],20,FALSE),"-")</f>
        <v>14.84</v>
      </c>
      <c r="L751" s="13">
        <f>(VENTAS[[#This Row],[Precio Venta]]-VENTAS[[#This Row],[Costo]])*VENTAS[[#This Row],[Cantidad]]</f>
        <v>20.16</v>
      </c>
    </row>
    <row r="752" spans="1:12" ht="14" x14ac:dyDescent="0.15">
      <c r="A752" s="124"/>
      <c r="C752" s="6" t="s">
        <v>2691</v>
      </c>
      <c r="D752" s="6"/>
      <c r="E752" s="6" t="s">
        <v>2674</v>
      </c>
      <c r="F752" s="4" t="str">
        <f>IFERROR(VLOOKUP(VENTAS[[#This Row],[Código del producto Vendido]],INVENTARIO[],5,FALSE),"-")</f>
        <v>Cinturón básico grueso Negro</v>
      </c>
      <c r="G752" s="4">
        <v>1</v>
      </c>
      <c r="H752" s="13">
        <v>8</v>
      </c>
      <c r="I752" s="13">
        <f>VENTAS[[#This Row],[Cantidad]]*VENTAS[[#This Row],[Precio Venta]]</f>
        <v>8</v>
      </c>
      <c r="J752" s="13">
        <f>IF(VENTAS[[#This Row],[Nombre del Gestor]]&gt;1,  VENTAS[[#This Row],[Total]]*10%, 0)</f>
        <v>0</v>
      </c>
      <c r="K752" s="13">
        <f>IFERROR(VLOOKUP(VENTAS[[#This Row],[Código del producto Vendido]],INVENTARIO[],24,FALSE),"-")</f>
        <v>3.7647058823529411</v>
      </c>
      <c r="L752" s="13">
        <f>(VENTAS[[#This Row],[Precio Venta]]-VENTAS[[#This Row],[Costo]])*VENTAS[[#This Row],[Cantidad]]</f>
        <v>4.2352941176470589</v>
      </c>
    </row>
    <row r="753" spans="1:12" ht="14" x14ac:dyDescent="0.15">
      <c r="A753" s="124"/>
      <c r="C753" s="6" t="s">
        <v>2666</v>
      </c>
      <c r="D753" s="6"/>
      <c r="E753" s="6" t="s">
        <v>1462</v>
      </c>
      <c r="F753" s="4" t="str">
        <f>IFERROR(VLOOKUP(VENTAS[[#This Row],[Código del producto Vendido]],INVENTARIO[],5,FALSE),"-")</f>
        <v xml:space="preserve">Pantalón tejido de rayas </v>
      </c>
      <c r="G753" s="4">
        <v>1</v>
      </c>
      <c r="H753" s="13">
        <v>20</v>
      </c>
      <c r="I753" s="13">
        <f>VENTAS[[#This Row],[Cantidad]]*VENTAS[[#This Row],[Precio Venta]]</f>
        <v>20</v>
      </c>
      <c r="J753" s="13">
        <f>IF(VENTAS[[#This Row],[Nombre del Gestor]]&gt;1,  VENTAS[[#This Row],[Total]]*10%, 0)</f>
        <v>0</v>
      </c>
      <c r="K753" s="13">
        <f>IFERROR(VLOOKUP(VENTAS[[#This Row],[Código del producto Vendido]],INVENTARIO[],24,FALSE),"-")</f>
        <v>7.1166666666666671</v>
      </c>
      <c r="L753" s="13">
        <f>(VENTAS[[#This Row],[Precio Venta]]-VENTAS[[#This Row],[Costo]])*VENTAS[[#This Row],[Cantidad]]</f>
        <v>12.883333333333333</v>
      </c>
    </row>
    <row r="754" spans="1:12" ht="14" x14ac:dyDescent="0.15">
      <c r="A754" s="124"/>
      <c r="C754" s="6" t="s">
        <v>2308</v>
      </c>
      <c r="D754" s="6"/>
      <c r="E754" s="6" t="s">
        <v>2124</v>
      </c>
      <c r="F754" s="4" t="str">
        <f>IFERROR(VLOOKUP(VENTAS[[#This Row],[Código del producto Vendido]],INVENTARIO[],5,FALSE),"-")</f>
        <v>Sandalias de tacón fino</v>
      </c>
      <c r="G754" s="4">
        <v>1</v>
      </c>
      <c r="H754" s="13">
        <v>0</v>
      </c>
      <c r="I754" s="13">
        <f>VENTAS[[#This Row],[Cantidad]]*VENTAS[[#This Row],[Precio Venta]]</f>
        <v>0</v>
      </c>
      <c r="J754" s="13">
        <f>IF(VENTAS[[#This Row],[Nombre del Gestor]]&gt;1,  VENTAS[[#This Row],[Total]]*10%, 0)</f>
        <v>0</v>
      </c>
      <c r="K754" s="13">
        <f>IFERROR(VLOOKUP(VENTAS[[#This Row],[Código del producto Vendido]],INVENTARIO[],24,FALSE),"-")</f>
        <v>21.5</v>
      </c>
      <c r="L754" s="13">
        <f>(VENTAS[[#This Row],[Precio Venta]]-VENTAS[[#This Row],[Costo]])*VENTAS[[#This Row],[Cantidad]]</f>
        <v>-21.5</v>
      </c>
    </row>
  </sheetData>
  <mergeCells count="2">
    <mergeCell ref="A1:E1"/>
    <mergeCell ref="G1:H1"/>
  </mergeCells>
  <phoneticPr fontId="8" type="noConversion"/>
  <conditionalFormatting sqref="E446">
    <cfRule type="duplicateValues" dxfId="12" priority="4"/>
  </conditionalFormatting>
  <conditionalFormatting sqref="E521:E532">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6 E521:E532">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STOCK!$A$2:$A$1000309</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1349</v>
      </c>
      <c r="B2" s="48" t="str">
        <f t="shared" ref="B2:B65" si="0">"https://github.com/uberboutique/whataform-repo/raw/main/pictures/"&amp;A2&amp;".jpg"</f>
        <v>https://github.com/uberboutique/whataform-repo/raw/main/pictures/UB0001.jpg</v>
      </c>
    </row>
    <row r="3" spans="1:2" ht="14" x14ac:dyDescent="0.15">
      <c r="A3" s="44" t="s">
        <v>1350</v>
      </c>
      <c r="B3" s="48" t="str">
        <f t="shared" si="0"/>
        <v>https://github.com/uberboutique/whataform-repo/raw/main/pictures/UB0002.jpg</v>
      </c>
    </row>
    <row r="4" spans="1:2" ht="14" x14ac:dyDescent="0.15">
      <c r="A4" s="44" t="s">
        <v>1351</v>
      </c>
      <c r="B4" s="48" t="str">
        <f t="shared" si="0"/>
        <v>https://github.com/uberboutique/whataform-repo/raw/main/pictures/UB0003.jpg</v>
      </c>
    </row>
    <row r="5" spans="1:2" ht="14" x14ac:dyDescent="0.15">
      <c r="A5" s="44" t="s">
        <v>1352</v>
      </c>
      <c r="B5" s="48" t="str">
        <f t="shared" si="0"/>
        <v>https://github.com/uberboutique/whataform-repo/raw/main/pictures/UB0004.jpg</v>
      </c>
    </row>
    <row r="6" spans="1:2" ht="14" x14ac:dyDescent="0.15">
      <c r="A6" s="44" t="s">
        <v>1353</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1354</v>
      </c>
      <c r="B12" s="48" t="str">
        <f t="shared" si="0"/>
        <v>https://github.com/uberboutique/whataform-repo/raw/main/pictures/UB0006.jpg</v>
      </c>
    </row>
    <row r="13" spans="1:2" ht="14" x14ac:dyDescent="0.15">
      <c r="A13" s="44" t="s">
        <v>1355</v>
      </c>
      <c r="B13" s="48" t="str">
        <f t="shared" si="0"/>
        <v>https://github.com/uberboutique/whataform-repo/raw/main/pictures/UB0007.jpg</v>
      </c>
    </row>
    <row r="14" spans="1:2" ht="14" x14ac:dyDescent="0.15">
      <c r="A14" s="44" t="s">
        <v>1356</v>
      </c>
      <c r="B14" s="48" t="str">
        <f t="shared" si="0"/>
        <v>https://github.com/uberboutique/whataform-repo/raw/main/pictures/UB0008.jpg</v>
      </c>
    </row>
    <row r="15" spans="1:2" ht="14" x14ac:dyDescent="0.15">
      <c r="A15" s="44" t="s">
        <v>1357</v>
      </c>
      <c r="B15" s="48" t="str">
        <f t="shared" si="0"/>
        <v>https://github.com/uberboutique/whataform-repo/raw/main/pictures/UB0009.jpg</v>
      </c>
    </row>
    <row r="16" spans="1:2" ht="14" x14ac:dyDescent="0.15">
      <c r="A16" s="44" t="s">
        <v>1358</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1359</v>
      </c>
      <c r="B20" s="48" t="str">
        <f t="shared" si="0"/>
        <v>https://github.com/uberboutique/whataform-repo/raw/main/pictures/UB0011.jpg</v>
      </c>
    </row>
    <row r="21" spans="1:2" ht="14" x14ac:dyDescent="0.15">
      <c r="A21" s="44" t="s">
        <v>1360</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1361</v>
      </c>
      <c r="B23" s="48" t="str">
        <f t="shared" si="0"/>
        <v>https://github.com/uberboutique/whataform-repo/raw/main/pictures/UB0013.jpg</v>
      </c>
    </row>
    <row r="24" spans="1:2" ht="14" x14ac:dyDescent="0.15">
      <c r="A24" s="44" t="s">
        <v>1362</v>
      </c>
      <c r="B24" s="48" t="str">
        <f t="shared" si="0"/>
        <v>https://github.com/uberboutique/whataform-repo/raw/main/pictures/UB0014.jpg</v>
      </c>
    </row>
    <row r="25" spans="1:2" ht="14" x14ac:dyDescent="0.15">
      <c r="A25" s="44" t="s">
        <v>1363</v>
      </c>
      <c r="B25" s="48" t="str">
        <f t="shared" si="0"/>
        <v>https://github.com/uberboutique/whataform-repo/raw/main/pictures/UB0015.jpg</v>
      </c>
    </row>
    <row r="26" spans="1:2" ht="14" x14ac:dyDescent="0.15">
      <c r="A26" s="44" t="s">
        <v>1364</v>
      </c>
      <c r="B26" s="48" t="str">
        <f t="shared" si="0"/>
        <v>https://github.com/uberboutique/whataform-repo/raw/main/pictures/UB0016.jpg</v>
      </c>
    </row>
    <row r="27" spans="1:2" ht="14" x14ac:dyDescent="0.15">
      <c r="A27" s="44" t="s">
        <v>1365</v>
      </c>
      <c r="B27" s="48" t="str">
        <f t="shared" si="0"/>
        <v>https://github.com/uberboutique/whataform-repo/raw/main/pictures/UB0017.jpg</v>
      </c>
    </row>
    <row r="28" spans="1:2" ht="14" x14ac:dyDescent="0.15">
      <c r="A28" s="44" t="s">
        <v>1366</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1367</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1368</v>
      </c>
      <c r="B36" s="48" t="str">
        <f t="shared" si="0"/>
        <v>https://github.com/uberboutique/whataform-repo/raw/main/pictures/UB0020.jpg</v>
      </c>
    </row>
    <row r="37" spans="1:2" ht="14" x14ac:dyDescent="0.15">
      <c r="A37" s="44" t="s">
        <v>1369</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1370</v>
      </c>
      <c r="B40" s="48" t="str">
        <f t="shared" si="0"/>
        <v>https://github.com/uberboutique/whataform-repo/raw/main/pictures/UB0022.jpg</v>
      </c>
    </row>
    <row r="41" spans="1:2" ht="14" x14ac:dyDescent="0.15">
      <c r="A41" s="44" t="s">
        <v>1371</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1372</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1373</v>
      </c>
      <c r="B49" s="48" t="str">
        <f t="shared" si="0"/>
        <v>https://github.com/uberboutique/whataform-repo/raw/main/pictures/UB0025.jpg</v>
      </c>
    </row>
    <row r="50" spans="1:2" ht="14" x14ac:dyDescent="0.15">
      <c r="A50" s="44" t="s">
        <v>1374</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1375</v>
      </c>
      <c r="B52" s="48" t="str">
        <f t="shared" si="0"/>
        <v>https://github.com/uberboutique/whataform-repo/raw/main/pictures/UB0027.jpg</v>
      </c>
    </row>
    <row r="53" spans="1:2" ht="14" x14ac:dyDescent="0.15">
      <c r="A53" s="44" t="s">
        <v>1376</v>
      </c>
      <c r="B53" s="48" t="str">
        <f t="shared" si="0"/>
        <v>https://github.com/uberboutique/whataform-repo/raw/main/pictures/UB0028.jpg</v>
      </c>
    </row>
    <row r="54" spans="1:2" ht="14" x14ac:dyDescent="0.15">
      <c r="A54" s="44" t="s">
        <v>1377</v>
      </c>
      <c r="B54" s="48" t="str">
        <f t="shared" si="0"/>
        <v>https://github.com/uberboutique/whataform-repo/raw/main/pictures/UB0029.jpg</v>
      </c>
    </row>
    <row r="55" spans="1:2" ht="14" x14ac:dyDescent="0.15">
      <c r="A55" s="44" t="s">
        <v>1378</v>
      </c>
      <c r="B55" s="48" t="str">
        <f t="shared" si="0"/>
        <v>https://github.com/uberboutique/whataform-repo/raw/main/pictures/UB0030.jpg</v>
      </c>
    </row>
    <row r="56" spans="1:2" ht="14" x14ac:dyDescent="0.15">
      <c r="A56" s="44" t="s">
        <v>1379</v>
      </c>
      <c r="B56" s="48" t="str">
        <f t="shared" si="0"/>
        <v>https://github.com/uberboutique/whataform-repo/raw/main/pictures/UB0031.jpg</v>
      </c>
    </row>
    <row r="57" spans="1:2" ht="14" x14ac:dyDescent="0.15">
      <c r="A57" s="44" t="s">
        <v>1380</v>
      </c>
      <c r="B57" s="48" t="str">
        <f t="shared" si="0"/>
        <v>https://github.com/uberboutique/whataform-repo/raw/main/pictures/UB0032.jpg</v>
      </c>
    </row>
    <row r="58" spans="1:2" ht="14" x14ac:dyDescent="0.15">
      <c r="A58" s="44" t="s">
        <v>1381</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1382</v>
      </c>
      <c r="B60" s="48" t="str">
        <f t="shared" si="0"/>
        <v>https://github.com/uberboutique/whataform-repo/raw/main/pictures/UB0034.jpg</v>
      </c>
    </row>
    <row r="61" spans="1:2" ht="14" x14ac:dyDescent="0.15">
      <c r="A61" s="44" t="s">
        <v>1383</v>
      </c>
      <c r="B61" s="48" t="str">
        <f t="shared" si="0"/>
        <v>https://github.com/uberboutique/whataform-repo/raw/main/pictures/UB0035.jpg</v>
      </c>
    </row>
    <row r="62" spans="1:2" ht="14" x14ac:dyDescent="0.15">
      <c r="A62" s="44" t="s">
        <v>1384</v>
      </c>
      <c r="B62" s="48" t="str">
        <f t="shared" si="0"/>
        <v>https://github.com/uberboutique/whataform-repo/raw/main/pictures/UB0036.jpg</v>
      </c>
    </row>
    <row r="63" spans="1:2" ht="14" x14ac:dyDescent="0.15">
      <c r="A63" s="44" t="s">
        <v>1385</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1386</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1387</v>
      </c>
      <c r="B68" s="48" t="str">
        <f t="shared" si="1"/>
        <v>https://github.com/uberboutique/whataform-repo/raw/main/pictures/UB0039.jpg</v>
      </c>
    </row>
    <row r="69" spans="1:2" ht="14" x14ac:dyDescent="0.15">
      <c r="A69" s="44" t="s">
        <v>1388</v>
      </c>
      <c r="B69" s="48" t="str">
        <f t="shared" si="1"/>
        <v>https://github.com/uberboutique/whataform-repo/raw/main/pictures/UB0040.jpg</v>
      </c>
    </row>
    <row r="70" spans="1:2" ht="14" x14ac:dyDescent="0.15">
      <c r="A70" s="44" t="s">
        <v>1389</v>
      </c>
      <c r="B70" s="48" t="str">
        <f t="shared" si="1"/>
        <v>https://github.com/uberboutique/whataform-repo/raw/main/pictures/UB0041.jpg</v>
      </c>
    </row>
    <row r="71" spans="1:2" ht="14" x14ac:dyDescent="0.15">
      <c r="A71" s="44" t="s">
        <v>1390</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1391</v>
      </c>
      <c r="B73" s="48" t="str">
        <f t="shared" si="1"/>
        <v>https://github.com/uberboutique/whataform-repo/raw/main/pictures/UB0043.jpg</v>
      </c>
    </row>
    <row r="74" spans="1:2" ht="14" x14ac:dyDescent="0.15">
      <c r="A74" s="44" t="s">
        <v>1392</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1393</v>
      </c>
      <c r="B76" s="48" t="str">
        <f t="shared" si="1"/>
        <v>https://github.com/uberboutique/whataform-repo/raw/main/pictures/UB0045.jpg</v>
      </c>
    </row>
    <row r="77" spans="1:2" ht="14" x14ac:dyDescent="0.15">
      <c r="A77" s="44" t="s">
        <v>1394</v>
      </c>
      <c r="B77" s="48" t="str">
        <f t="shared" si="1"/>
        <v>https://github.com/uberboutique/whataform-repo/raw/main/pictures/UB0046.jpg</v>
      </c>
    </row>
    <row r="78" spans="1:2" ht="14" x14ac:dyDescent="0.15">
      <c r="A78" s="44" t="s">
        <v>1395</v>
      </c>
      <c r="B78" s="48" t="str">
        <f t="shared" si="1"/>
        <v>https://github.com/uberboutique/whataform-repo/raw/main/pictures/UB0047.jpg</v>
      </c>
    </row>
    <row r="79" spans="1:2" ht="14" x14ac:dyDescent="0.15">
      <c r="A79" s="44" t="s">
        <v>1396</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1397</v>
      </c>
      <c r="B81" s="48" t="str">
        <f t="shared" si="1"/>
        <v>https://github.com/uberboutique/whataform-repo/raw/main/pictures/UB0049.jpg</v>
      </c>
    </row>
    <row r="82" spans="1:2" ht="14" x14ac:dyDescent="0.15">
      <c r="A82" s="44" t="s">
        <v>1398</v>
      </c>
      <c r="B82" s="48" t="str">
        <f t="shared" si="1"/>
        <v>https://github.com/uberboutique/whataform-repo/raw/main/pictures/UB0050.jpg</v>
      </c>
    </row>
    <row r="83" spans="1:2" ht="14" x14ac:dyDescent="0.15">
      <c r="A83" s="44" t="s">
        <v>1399</v>
      </c>
      <c r="B83" s="48" t="str">
        <f t="shared" si="1"/>
        <v>https://github.com/uberboutique/whataform-repo/raw/main/pictures/UB0055.jpg</v>
      </c>
    </row>
    <row r="84" spans="1:2" ht="14" x14ac:dyDescent="0.15">
      <c r="A84" s="44" t="s">
        <v>1400</v>
      </c>
      <c r="B84" s="48" t="str">
        <f t="shared" si="1"/>
        <v>https://github.com/uberboutique/whataform-repo/raw/main/pictures/UB0056.jpg</v>
      </c>
    </row>
    <row r="85" spans="1:2" ht="14" x14ac:dyDescent="0.15">
      <c r="A85" s="44" t="s">
        <v>1401</v>
      </c>
      <c r="B85" s="48" t="str">
        <f t="shared" si="1"/>
        <v>https://github.com/uberboutique/whataform-repo/raw/main/pictures/UB0057.jpg</v>
      </c>
    </row>
    <row r="86" spans="1:2" ht="14" x14ac:dyDescent="0.15">
      <c r="A86" s="44" t="s">
        <v>1402</v>
      </c>
      <c r="B86" s="48" t="str">
        <f t="shared" si="1"/>
        <v>https://github.com/uberboutique/whataform-repo/raw/main/pictures/UB0058.jpg</v>
      </c>
    </row>
    <row r="87" spans="1:2" ht="14" x14ac:dyDescent="0.15">
      <c r="A87" s="44" t="s">
        <v>1403</v>
      </c>
      <c r="B87" s="48" t="str">
        <f t="shared" si="1"/>
        <v>https://github.com/uberboutique/whataform-repo/raw/main/pictures/UB0059.jpg</v>
      </c>
    </row>
    <row r="88" spans="1:2" ht="14" x14ac:dyDescent="0.15">
      <c r="A88" s="44" t="s">
        <v>1404</v>
      </c>
      <c r="B88" s="48" t="str">
        <f t="shared" si="1"/>
        <v>https://github.com/uberboutique/whataform-repo/raw/main/pictures/UB0060.jpg</v>
      </c>
    </row>
    <row r="89" spans="1:2" ht="14" x14ac:dyDescent="0.15">
      <c r="A89" s="44" t="s">
        <v>1405</v>
      </c>
      <c r="B89" s="48" t="str">
        <f t="shared" si="1"/>
        <v>https://github.com/uberboutique/whataform-repo/raw/main/pictures/UB0061.jpg</v>
      </c>
    </row>
    <row r="90" spans="1:2" ht="14" x14ac:dyDescent="0.15">
      <c r="A90" s="44" t="s">
        <v>1406</v>
      </c>
      <c r="B90" s="48" t="str">
        <f t="shared" si="1"/>
        <v>https://github.com/uberboutique/whataform-repo/raw/main/pictures/UB0062.jpg</v>
      </c>
    </row>
    <row r="91" spans="1:2" ht="14" x14ac:dyDescent="0.15">
      <c r="A91" s="44" t="s">
        <v>1407</v>
      </c>
      <c r="B91" s="48" t="str">
        <f t="shared" si="1"/>
        <v>https://github.com/uberboutique/whataform-repo/raw/main/pictures/UB0063.jpg</v>
      </c>
    </row>
    <row r="92" spans="1:2" ht="14" x14ac:dyDescent="0.15">
      <c r="A92" s="44" t="s">
        <v>1408</v>
      </c>
      <c r="B92" s="48" t="str">
        <f t="shared" si="1"/>
        <v>https://github.com/uberboutique/whataform-repo/raw/main/pictures/UB0064.jpg</v>
      </c>
    </row>
    <row r="93" spans="1:2" ht="14" x14ac:dyDescent="0.15">
      <c r="A93" s="44" t="s">
        <v>1409</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1410</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1411</v>
      </c>
      <c r="B98" s="48" t="str">
        <f t="shared" si="1"/>
        <v>https://github.com/uberboutique/whataform-repo/raw/main/pictures/UB0067.jpg</v>
      </c>
    </row>
    <row r="99" spans="1:2" ht="14" x14ac:dyDescent="0.15">
      <c r="A99" s="44" t="s">
        <v>1412</v>
      </c>
      <c r="B99" s="48" t="str">
        <f t="shared" si="1"/>
        <v>https://github.com/uberboutique/whataform-repo/raw/main/pictures/UB0068.jpg</v>
      </c>
    </row>
    <row r="100" spans="1:2" ht="14" x14ac:dyDescent="0.15">
      <c r="A100" s="44" t="s">
        <v>1413</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1414</v>
      </c>
      <c r="B102" s="48" t="str">
        <f t="shared" si="1"/>
        <v>https://github.com/uberboutique/whataform-repo/raw/main/pictures/UB0070.jpg</v>
      </c>
    </row>
    <row r="103" spans="1:2" ht="14" x14ac:dyDescent="0.15">
      <c r="A103" s="44" t="s">
        <v>1415</v>
      </c>
      <c r="B103" s="48" t="str">
        <f t="shared" si="1"/>
        <v>https://github.com/uberboutique/whataform-repo/raw/main/pictures/UB0071.jpg</v>
      </c>
    </row>
    <row r="104" spans="1:2" ht="14" x14ac:dyDescent="0.15">
      <c r="A104" s="44" t="s">
        <v>1416</v>
      </c>
      <c r="B104" s="48" t="str">
        <f t="shared" si="1"/>
        <v>https://github.com/uberboutique/whataform-repo/raw/main/pictures/UB0072.jpg</v>
      </c>
    </row>
    <row r="105" spans="1:2" ht="14" x14ac:dyDescent="0.15">
      <c r="A105" s="44" t="s">
        <v>1417</v>
      </c>
      <c r="B105" s="48" t="str">
        <f t="shared" si="1"/>
        <v>https://github.com/uberboutique/whataform-repo/raw/main/pictures/UB0073.jpg</v>
      </c>
    </row>
    <row r="106" spans="1:2" ht="14" x14ac:dyDescent="0.15">
      <c r="A106" s="44" t="s">
        <v>1418</v>
      </c>
      <c r="B106" s="48" t="str">
        <f t="shared" si="1"/>
        <v>https://github.com/uberboutique/whataform-repo/raw/main/pictures/UB0074.jpg</v>
      </c>
    </row>
    <row r="107" spans="1:2" ht="14" x14ac:dyDescent="0.15">
      <c r="A107" s="44" t="s">
        <v>1419</v>
      </c>
      <c r="B107" s="48" t="str">
        <f t="shared" si="1"/>
        <v>https://github.com/uberboutique/whataform-repo/raw/main/pictures/UB0075.jpg</v>
      </c>
    </row>
    <row r="108" spans="1:2" ht="14" x14ac:dyDescent="0.15">
      <c r="A108" s="44" t="s">
        <v>1420</v>
      </c>
      <c r="B108" s="48" t="str">
        <f t="shared" si="1"/>
        <v>https://github.com/uberboutique/whataform-repo/raw/main/pictures/UB0076.jpg</v>
      </c>
    </row>
    <row r="109" spans="1:2" ht="14" x14ac:dyDescent="0.15">
      <c r="A109" s="44" t="s">
        <v>1421</v>
      </c>
      <c r="B109" s="48" t="str">
        <f t="shared" si="1"/>
        <v>https://github.com/uberboutique/whataform-repo/raw/main/pictures/UB0077.jpg</v>
      </c>
    </row>
    <row r="110" spans="1:2" ht="14" x14ac:dyDescent="0.15">
      <c r="A110" s="44" t="s">
        <v>1422</v>
      </c>
      <c r="B110" s="48" t="str">
        <f t="shared" si="1"/>
        <v>https://github.com/uberboutique/whataform-repo/raw/main/pictures/UB0078.jpg</v>
      </c>
    </row>
    <row r="111" spans="1:2" ht="14" x14ac:dyDescent="0.15">
      <c r="A111" s="44" t="s">
        <v>1423</v>
      </c>
      <c r="B111" s="48" t="str">
        <f t="shared" si="1"/>
        <v>https://github.com/uberboutique/whataform-repo/raw/main/pictures/UB0079.jpg</v>
      </c>
    </row>
    <row r="112" spans="1:2" ht="14" x14ac:dyDescent="0.15">
      <c r="A112" s="44" t="s">
        <v>1424</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1425</v>
      </c>
      <c r="B114" s="48" t="str">
        <f t="shared" si="1"/>
        <v>https://github.com/uberboutique/whataform-repo/raw/main/pictures/UB0081.jpg</v>
      </c>
    </row>
    <row r="115" spans="1:2" ht="14" x14ac:dyDescent="0.15">
      <c r="A115" s="44" t="s">
        <v>1426</v>
      </c>
      <c r="B115" s="48" t="str">
        <f t="shared" si="1"/>
        <v>https://github.com/uberboutique/whataform-repo/raw/main/pictures/UB0082.jpg</v>
      </c>
    </row>
    <row r="116" spans="1:2" ht="14" x14ac:dyDescent="0.15">
      <c r="A116" s="44" t="s">
        <v>1427</v>
      </c>
      <c r="B116" s="48" t="str">
        <f t="shared" si="1"/>
        <v>https://github.com/uberboutique/whataform-repo/raw/main/pictures/UB0083.jpg</v>
      </c>
    </row>
    <row r="117" spans="1:2" ht="14" x14ac:dyDescent="0.15">
      <c r="A117" s="44" t="s">
        <v>1428</v>
      </c>
      <c r="B117" s="48" t="str">
        <f t="shared" si="1"/>
        <v>https://github.com/uberboutique/whataform-repo/raw/main/pictures/UB0084.jpg</v>
      </c>
    </row>
    <row r="118" spans="1:2" ht="14" x14ac:dyDescent="0.15">
      <c r="A118" s="44" t="s">
        <v>1429</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1430</v>
      </c>
      <c r="B120" s="48" t="str">
        <f t="shared" si="1"/>
        <v>https://github.com/uberboutique/whataform-repo/raw/main/pictures/UB0086.jpg</v>
      </c>
    </row>
    <row r="121" spans="1:2" ht="14" x14ac:dyDescent="0.15">
      <c r="A121" s="44" t="s">
        <v>1431</v>
      </c>
      <c r="B121" s="48" t="str">
        <f t="shared" si="1"/>
        <v>https://github.com/uberboutique/whataform-repo/raw/main/pictures/UB0087.jpg</v>
      </c>
    </row>
    <row r="122" spans="1:2" ht="14" x14ac:dyDescent="0.15">
      <c r="A122" s="44" t="s">
        <v>1432</v>
      </c>
      <c r="B122" s="48" t="str">
        <f t="shared" si="1"/>
        <v>https://github.com/uberboutique/whataform-repo/raw/main/pictures/UB0088.jpg</v>
      </c>
    </row>
    <row r="123" spans="1:2" ht="14" x14ac:dyDescent="0.15">
      <c r="A123" s="44" t="s">
        <v>1433</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1434</v>
      </c>
      <c r="B126" s="48" t="str">
        <f t="shared" si="1"/>
        <v>https://github.com/uberboutique/whataform-repo/raw/main/pictures/UB0090.jpg</v>
      </c>
    </row>
    <row r="127" spans="1:2" ht="14" x14ac:dyDescent="0.15">
      <c r="A127" s="44" t="s">
        <v>1435</v>
      </c>
      <c r="B127" s="48" t="str">
        <f t="shared" si="1"/>
        <v>https://github.com/uberboutique/whataform-repo/raw/main/pictures/UB0091.jpg</v>
      </c>
    </row>
    <row r="128" spans="1:2" ht="14" x14ac:dyDescent="0.15">
      <c r="A128" s="44" t="s">
        <v>1436</v>
      </c>
      <c r="B128" s="48" t="str">
        <f t="shared" si="1"/>
        <v>https://github.com/uberboutique/whataform-repo/raw/main/pictures/UB0092.jpg</v>
      </c>
    </row>
    <row r="129" spans="1:2" ht="14" x14ac:dyDescent="0.15">
      <c r="A129" s="44" t="s">
        <v>1437</v>
      </c>
      <c r="B129" s="48" t="str">
        <f t="shared" si="1"/>
        <v>https://github.com/uberboutique/whataform-repo/raw/main/pictures/UB0093.jpg</v>
      </c>
    </row>
    <row r="130" spans="1:2" ht="14" x14ac:dyDescent="0.15">
      <c r="A130" s="44" t="s">
        <v>1438</v>
      </c>
      <c r="B130" s="48" t="str">
        <f t="shared" ref="B130:B193" si="2">"https://github.com/uberboutique/whataform-repo/raw/main/pictures/"&amp;A130&amp;".jpg"</f>
        <v>https://github.com/uberboutique/whataform-repo/raw/main/pictures/UB0094.jpg</v>
      </c>
    </row>
    <row r="131" spans="1:2" ht="14" x14ac:dyDescent="0.15">
      <c r="A131" s="44" t="s">
        <v>1439</v>
      </c>
      <c r="B131" s="48" t="str">
        <f t="shared" si="2"/>
        <v>https://github.com/uberboutique/whataform-repo/raw/main/pictures/UB0095.jpg</v>
      </c>
    </row>
    <row r="132" spans="1:2" ht="14" x14ac:dyDescent="0.15">
      <c r="A132" s="44" t="s">
        <v>1440</v>
      </c>
      <c r="B132" s="48" t="str">
        <f t="shared" si="2"/>
        <v>https://github.com/uberboutique/whataform-repo/raw/main/pictures/UB0096.jpg</v>
      </c>
    </row>
    <row r="133" spans="1:2" ht="14" x14ac:dyDescent="0.15">
      <c r="A133" s="44" t="s">
        <v>1441</v>
      </c>
      <c r="B133" s="48" t="str">
        <f t="shared" si="2"/>
        <v>https://github.com/uberboutique/whataform-repo/raw/main/pictures/UB0097.jpg</v>
      </c>
    </row>
    <row r="134" spans="1:2" ht="14" x14ac:dyDescent="0.15">
      <c r="A134" s="44" t="s">
        <v>1442</v>
      </c>
      <c r="B134" s="48" t="str">
        <f t="shared" si="2"/>
        <v>https://github.com/uberboutique/whataform-repo/raw/main/pictures/UB0098.jpg</v>
      </c>
    </row>
    <row r="135" spans="1:2" ht="14" x14ac:dyDescent="0.15">
      <c r="A135" s="44" t="s">
        <v>1443</v>
      </c>
      <c r="B135" s="48" t="str">
        <f t="shared" si="2"/>
        <v>https://github.com/uberboutique/whataform-repo/raw/main/pictures/UB0099.jpg</v>
      </c>
    </row>
    <row r="136" spans="1:2" ht="14" x14ac:dyDescent="0.15">
      <c r="A136" s="44" t="s">
        <v>1444</v>
      </c>
      <c r="B136" s="48" t="str">
        <f t="shared" si="2"/>
        <v>https://github.com/uberboutique/whataform-repo/raw/main/pictures/UB0100.jpg</v>
      </c>
    </row>
    <row r="137" spans="1:2" ht="14" x14ac:dyDescent="0.15">
      <c r="A137" s="44" t="s">
        <v>1445</v>
      </c>
      <c r="B137" s="48" t="str">
        <f t="shared" si="2"/>
        <v>https://github.com/uberboutique/whataform-repo/raw/main/pictures/UB0101.jpg</v>
      </c>
    </row>
    <row r="138" spans="1:2" ht="14" x14ac:dyDescent="0.15">
      <c r="A138" s="44" t="s">
        <v>1446</v>
      </c>
      <c r="B138" s="48" t="str">
        <f t="shared" si="2"/>
        <v>https://github.com/uberboutique/whataform-repo/raw/main/pictures/UB0102.jpg</v>
      </c>
    </row>
    <row r="139" spans="1:2" ht="14" x14ac:dyDescent="0.15">
      <c r="A139" s="44" t="s">
        <v>1447</v>
      </c>
      <c r="B139" s="48" t="str">
        <f t="shared" si="2"/>
        <v>https://github.com/uberboutique/whataform-repo/raw/main/pictures/UB0103.jpg</v>
      </c>
    </row>
    <row r="140" spans="1:2" ht="14" x14ac:dyDescent="0.15">
      <c r="A140" s="44" t="s">
        <v>1448</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1449</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1450</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1451</v>
      </c>
      <c r="B146" s="48" t="str">
        <f t="shared" si="2"/>
        <v>https://github.com/uberboutique/whataform-repo/raw/main/pictures/UB0107.jpg</v>
      </c>
    </row>
    <row r="147" spans="1:2" ht="14" x14ac:dyDescent="0.15">
      <c r="A147" s="44" t="s">
        <v>1452</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1453</v>
      </c>
      <c r="B150" s="48" t="str">
        <f t="shared" si="2"/>
        <v>https://github.com/uberboutique/whataform-repo/raw/main/pictures/UB0109.jpg</v>
      </c>
    </row>
    <row r="151" spans="1:2" ht="14" x14ac:dyDescent="0.15">
      <c r="A151" s="44" t="s">
        <v>1454</v>
      </c>
      <c r="B151" s="48" t="str">
        <f t="shared" si="2"/>
        <v>https://github.com/uberboutique/whataform-repo/raw/main/pictures/UB0110.jpg</v>
      </c>
    </row>
    <row r="152" spans="1:2" ht="14" x14ac:dyDescent="0.15">
      <c r="A152" s="44" t="s">
        <v>1455</v>
      </c>
      <c r="B152" s="48" t="str">
        <f t="shared" si="2"/>
        <v>https://github.com/uberboutique/whataform-repo/raw/main/pictures/UB0111.jpg</v>
      </c>
    </row>
    <row r="153" spans="1:2" ht="14" x14ac:dyDescent="0.15">
      <c r="A153" s="44" t="s">
        <v>1456</v>
      </c>
      <c r="B153" s="48" t="str">
        <f t="shared" si="2"/>
        <v>https://github.com/uberboutique/whataform-repo/raw/main/pictures/UB0112.jpg</v>
      </c>
    </row>
    <row r="154" spans="1:2" ht="14" x14ac:dyDescent="0.15">
      <c r="A154" s="44" t="s">
        <v>1457</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1458</v>
      </c>
      <c r="B156" s="48" t="str">
        <f t="shared" si="2"/>
        <v>https://github.com/uberboutique/whataform-repo/raw/main/pictures/UB0114.jpg</v>
      </c>
    </row>
    <row r="157" spans="1:2" ht="14" x14ac:dyDescent="0.15">
      <c r="A157" s="44" t="s">
        <v>1459</v>
      </c>
      <c r="B157" s="48" t="str">
        <f t="shared" si="2"/>
        <v>https://github.com/uberboutique/whataform-repo/raw/main/pictures/UB0115.jpg</v>
      </c>
    </row>
    <row r="158" spans="1:2" ht="14" x14ac:dyDescent="0.15">
      <c r="A158" s="44" t="s">
        <v>1460</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1461</v>
      </c>
      <c r="B160" s="48" t="str">
        <f t="shared" si="2"/>
        <v>https://github.com/uberboutique/whataform-repo/raw/main/pictures/UB0117.jpg</v>
      </c>
    </row>
    <row r="161" spans="1:2" ht="14" x14ac:dyDescent="0.15">
      <c r="A161" s="44" t="s">
        <v>1462</v>
      </c>
      <c r="B161" s="48" t="str">
        <f t="shared" si="2"/>
        <v>https://github.com/uberboutique/whataform-repo/raw/main/pictures/UB0118.jpg</v>
      </c>
    </row>
    <row r="162" spans="1:2" ht="14" x14ac:dyDescent="0.15">
      <c r="A162" s="44" t="s">
        <v>1463</v>
      </c>
      <c r="B162" s="48" t="str">
        <f t="shared" si="2"/>
        <v>https://github.com/uberboutique/whataform-repo/raw/main/pictures/UB0119.jpg</v>
      </c>
    </row>
    <row r="163" spans="1:2" ht="14" x14ac:dyDescent="0.15">
      <c r="A163" s="44" t="s">
        <v>1464</v>
      </c>
      <c r="B163" s="48" t="str">
        <f t="shared" si="2"/>
        <v>https://github.com/uberboutique/whataform-repo/raw/main/pictures/UB0120.jpg</v>
      </c>
    </row>
    <row r="164" spans="1:2" ht="14" x14ac:dyDescent="0.15">
      <c r="A164" s="44" t="s">
        <v>1465</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1466</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1467</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1468</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1469</v>
      </c>
      <c r="B179" s="48" t="str">
        <f t="shared" si="2"/>
        <v>https://github.com/uberboutique/whataform-repo/raw/main/pictures/UB0125.jpg</v>
      </c>
    </row>
    <row r="180" spans="1:2" ht="14" x14ac:dyDescent="0.15">
      <c r="A180" s="44" t="s">
        <v>1470</v>
      </c>
      <c r="B180" s="48" t="str">
        <f t="shared" si="2"/>
        <v>https://github.com/uberboutique/whataform-repo/raw/main/pictures/UB0126.jpg</v>
      </c>
    </row>
    <row r="181" spans="1:2" ht="14" x14ac:dyDescent="0.15">
      <c r="A181" s="44" t="s">
        <v>1471</v>
      </c>
      <c r="B181" s="48" t="str">
        <f t="shared" si="2"/>
        <v>https://github.com/uberboutique/whataform-repo/raw/main/pictures/UB0127.jpg</v>
      </c>
    </row>
    <row r="182" spans="1:2" ht="14" x14ac:dyDescent="0.15">
      <c r="A182" s="44" t="s">
        <v>1472</v>
      </c>
      <c r="B182" s="48" t="str">
        <f t="shared" si="2"/>
        <v>https://github.com/uberboutique/whataform-repo/raw/main/pictures/UB0128.jpg</v>
      </c>
    </row>
    <row r="183" spans="1:2" ht="14" x14ac:dyDescent="0.15">
      <c r="A183" s="44" t="s">
        <v>1473</v>
      </c>
      <c r="B183" s="48" t="str">
        <f t="shared" si="2"/>
        <v>https://github.com/uberboutique/whataform-repo/raw/main/pictures/UB0129.jpg</v>
      </c>
    </row>
    <row r="184" spans="1:2" ht="14" x14ac:dyDescent="0.15">
      <c r="A184" s="44" t="s">
        <v>1474</v>
      </c>
      <c r="B184" s="48" t="str">
        <f t="shared" si="2"/>
        <v>https://github.com/uberboutique/whataform-repo/raw/main/pictures/UB0130.jpg</v>
      </c>
    </row>
    <row r="185" spans="1:2" ht="14" x14ac:dyDescent="0.15">
      <c r="A185" s="44" t="s">
        <v>1475</v>
      </c>
      <c r="B185" s="48" t="str">
        <f t="shared" si="2"/>
        <v>https://github.com/uberboutique/whataform-repo/raw/main/pictures/UB0131.jpg</v>
      </c>
    </row>
    <row r="186" spans="1:2" ht="14" x14ac:dyDescent="0.15">
      <c r="A186" s="44" t="s">
        <v>1476</v>
      </c>
      <c r="B186" s="48" t="str">
        <f t="shared" si="2"/>
        <v>https://github.com/uberboutique/whataform-repo/raw/main/pictures/UB0132.jpg</v>
      </c>
    </row>
    <row r="187" spans="1:2" ht="14" x14ac:dyDescent="0.15">
      <c r="A187" s="44" t="s">
        <v>1477</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1478</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1479</v>
      </c>
      <c r="B194" s="48" t="str">
        <f t="shared" ref="B194:B257" si="3">"https://github.com/uberboutique/whataform-repo/raw/main/pictures/"&amp;A194&amp;".jpg"</f>
        <v>https://github.com/uberboutique/whataform-repo/raw/main/pictures/UB0135.jpg</v>
      </c>
    </row>
    <row r="195" spans="1:2" ht="14" x14ac:dyDescent="0.15">
      <c r="A195" s="44" t="s">
        <v>1480</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1481</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1482</v>
      </c>
      <c r="B199" s="48" t="str">
        <f t="shared" si="3"/>
        <v>https://github.com/uberboutique/whataform-repo/raw/main/pictures/UB0138.jpg</v>
      </c>
    </row>
    <row r="200" spans="1:2" ht="14" x14ac:dyDescent="0.15">
      <c r="A200" s="44" t="s">
        <v>1483</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1484</v>
      </c>
      <c r="B202" s="48" t="str">
        <f t="shared" si="3"/>
        <v>https://github.com/uberboutique/whataform-repo/raw/main/pictures/UB0140.jpg</v>
      </c>
    </row>
    <row r="203" spans="1:2" ht="14" x14ac:dyDescent="0.15">
      <c r="A203" s="44" t="s">
        <v>1485</v>
      </c>
      <c r="B203" s="48" t="str">
        <f t="shared" si="3"/>
        <v>https://github.com/uberboutique/whataform-repo/raw/main/pictures/UB0141.jpg</v>
      </c>
    </row>
    <row r="204" spans="1:2" ht="14" x14ac:dyDescent="0.15">
      <c r="A204" s="44" t="s">
        <v>1486</v>
      </c>
      <c r="B204" s="48" t="str">
        <f t="shared" si="3"/>
        <v>https://github.com/uberboutique/whataform-repo/raw/main/pictures/UB0142.jpg</v>
      </c>
    </row>
    <row r="205" spans="1:2" ht="14" x14ac:dyDescent="0.15">
      <c r="A205" s="44" t="s">
        <v>1487</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1488</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1489</v>
      </c>
      <c r="B209" s="48" t="str">
        <f t="shared" si="3"/>
        <v>https://github.com/uberboutique/whataform-repo/raw/main/pictures/UB0145.jpg</v>
      </c>
    </row>
    <row r="210" spans="1:2" ht="14" x14ac:dyDescent="0.15">
      <c r="A210" s="44" t="s">
        <v>1490</v>
      </c>
      <c r="B210" s="48" t="str">
        <f t="shared" si="3"/>
        <v>https://github.com/uberboutique/whataform-repo/raw/main/pictures/UB0146.jpg</v>
      </c>
    </row>
    <row r="211" spans="1:2" ht="14" x14ac:dyDescent="0.15">
      <c r="A211" s="44" t="s">
        <v>1491</v>
      </c>
      <c r="B211" s="48" t="str">
        <f t="shared" si="3"/>
        <v>https://github.com/uberboutique/whataform-repo/raw/main/pictures/UB0147.jpg</v>
      </c>
    </row>
    <row r="212" spans="1:2" ht="14" x14ac:dyDescent="0.15">
      <c r="A212" s="44" t="s">
        <v>1492</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1493</v>
      </c>
      <c r="B215" s="48" t="str">
        <f t="shared" si="3"/>
        <v>https://github.com/uberboutique/whataform-repo/raw/main/pictures/UB0149.jpg</v>
      </c>
    </row>
    <row r="216" spans="1:2" ht="14" x14ac:dyDescent="0.15">
      <c r="A216" s="44" t="s">
        <v>1494</v>
      </c>
      <c r="B216" s="48" t="str">
        <f t="shared" si="3"/>
        <v>https://github.com/uberboutique/whataform-repo/raw/main/pictures/UB0150.jpg</v>
      </c>
    </row>
    <row r="217" spans="1:2" ht="14" x14ac:dyDescent="0.15">
      <c r="A217" s="44" t="s">
        <v>1495</v>
      </c>
      <c r="B217" s="48" t="str">
        <f t="shared" si="3"/>
        <v>https://github.com/uberboutique/whataform-repo/raw/main/pictures/UB0151.jpg</v>
      </c>
    </row>
    <row r="218" spans="1:2" ht="14" x14ac:dyDescent="0.15">
      <c r="A218" s="44" t="s">
        <v>1496</v>
      </c>
      <c r="B218" s="48" t="str">
        <f t="shared" si="3"/>
        <v>https://github.com/uberboutique/whataform-repo/raw/main/pictures/UB0152.jpg</v>
      </c>
    </row>
    <row r="219" spans="1:2" ht="14" x14ac:dyDescent="0.15">
      <c r="A219" s="44" t="s">
        <v>1497</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1498</v>
      </c>
      <c r="B222" s="48" t="str">
        <f t="shared" si="3"/>
        <v>https://github.com/uberboutique/whataform-repo/raw/main/pictures/UB0154.jpg</v>
      </c>
    </row>
    <row r="223" spans="1:2" ht="14" x14ac:dyDescent="0.15">
      <c r="A223" s="44" t="s">
        <v>1499</v>
      </c>
      <c r="B223" s="48" t="str">
        <f t="shared" si="3"/>
        <v>https://github.com/uberboutique/whataform-repo/raw/main/pictures/UB0155.jpg</v>
      </c>
    </row>
    <row r="224" spans="1:2" ht="14" x14ac:dyDescent="0.15">
      <c r="A224" s="44" t="s">
        <v>1500</v>
      </c>
      <c r="B224" s="48" t="str">
        <f t="shared" si="3"/>
        <v>https://github.com/uberboutique/whataform-repo/raw/main/pictures/UB0156.jpg</v>
      </c>
    </row>
    <row r="225" spans="1:2" ht="14" x14ac:dyDescent="0.15">
      <c r="A225" s="44" t="s">
        <v>1501</v>
      </c>
      <c r="B225" s="48" t="str">
        <f t="shared" si="3"/>
        <v>https://github.com/uberboutique/whataform-repo/raw/main/pictures/UB0157.jpg</v>
      </c>
    </row>
    <row r="226" spans="1:2" ht="14" x14ac:dyDescent="0.15">
      <c r="A226" s="44" t="s">
        <v>1502</v>
      </c>
      <c r="B226" s="48" t="str">
        <f t="shared" si="3"/>
        <v>https://github.com/uberboutique/whataform-repo/raw/main/pictures/UB0158.jpg</v>
      </c>
    </row>
    <row r="227" spans="1:2" ht="14" x14ac:dyDescent="0.15">
      <c r="A227" s="44" t="s">
        <v>1503</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1504</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1505</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1506</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1507</v>
      </c>
      <c r="B235" s="48" t="str">
        <f t="shared" si="3"/>
        <v>https://github.com/uberboutique/whataform-repo/raw/main/pictures/UB0163.jpg</v>
      </c>
    </row>
    <row r="236" spans="1:2" ht="14" x14ac:dyDescent="0.15">
      <c r="A236" s="44" t="s">
        <v>1508</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1509</v>
      </c>
      <c r="B238" s="48" t="str">
        <f t="shared" si="3"/>
        <v>https://github.com/uberboutique/whataform-repo/raw/main/pictures/UB0165.jpg</v>
      </c>
    </row>
    <row r="239" spans="1:2" ht="14" x14ac:dyDescent="0.15">
      <c r="A239" s="44" t="s">
        <v>1510</v>
      </c>
      <c r="B239" s="48" t="str">
        <f t="shared" si="3"/>
        <v>https://github.com/uberboutique/whataform-repo/raw/main/pictures/UB0166.jpg</v>
      </c>
    </row>
    <row r="240" spans="1:2" ht="14" x14ac:dyDescent="0.15">
      <c r="A240" s="44" t="s">
        <v>1511</v>
      </c>
      <c r="B240" s="48" t="str">
        <f t="shared" si="3"/>
        <v>https://github.com/uberboutique/whataform-repo/raw/main/pictures/UB0167.jpg</v>
      </c>
    </row>
    <row r="241" spans="1:2" ht="14" x14ac:dyDescent="0.15">
      <c r="A241" s="44" t="s">
        <v>1512</v>
      </c>
      <c r="B241" s="48" t="str">
        <f t="shared" si="3"/>
        <v>https://github.com/uberboutique/whataform-repo/raw/main/pictures/UB0168.jpg</v>
      </c>
    </row>
    <row r="242" spans="1:2" ht="14" x14ac:dyDescent="0.15">
      <c r="A242" s="44" t="s">
        <v>1513</v>
      </c>
      <c r="B242" s="48" t="str">
        <f t="shared" si="3"/>
        <v>https://github.com/uberboutique/whataform-repo/raw/main/pictures/UB0169.jpg</v>
      </c>
    </row>
    <row r="243" spans="1:2" ht="14" x14ac:dyDescent="0.15">
      <c r="A243" s="44" t="s">
        <v>1514</v>
      </c>
      <c r="B243" s="48" t="str">
        <f t="shared" si="3"/>
        <v>https://github.com/uberboutique/whataform-repo/raw/main/pictures/UB0170.jpg</v>
      </c>
    </row>
    <row r="244" spans="1:2" ht="14" x14ac:dyDescent="0.15">
      <c r="A244" s="44" t="s">
        <v>1515</v>
      </c>
      <c r="B244" s="48" t="str">
        <f t="shared" si="3"/>
        <v>https://github.com/uberboutique/whataform-repo/raw/main/pictures/UB0171.jpg</v>
      </c>
    </row>
    <row r="245" spans="1:2" ht="14" x14ac:dyDescent="0.15">
      <c r="A245" s="44" t="s">
        <v>1516</v>
      </c>
      <c r="B245" s="48" t="str">
        <f t="shared" si="3"/>
        <v>https://github.com/uberboutique/whataform-repo/raw/main/pictures/UB0172.jpg</v>
      </c>
    </row>
    <row r="246" spans="1:2" ht="14" x14ac:dyDescent="0.15">
      <c r="A246" s="44" t="s">
        <v>1517</v>
      </c>
      <c r="B246" s="48" t="str">
        <f t="shared" si="3"/>
        <v>https://github.com/uberboutique/whataform-repo/raw/main/pictures/UB0173.jpg</v>
      </c>
    </row>
    <row r="247" spans="1:2" ht="14" x14ac:dyDescent="0.15">
      <c r="A247" s="44" t="s">
        <v>1518</v>
      </c>
      <c r="B247" s="48" t="str">
        <f t="shared" si="3"/>
        <v>https://github.com/uberboutique/whataform-repo/raw/main/pictures/UB0174.jpg</v>
      </c>
    </row>
    <row r="248" spans="1:2" ht="14" x14ac:dyDescent="0.15">
      <c r="A248" s="44" t="s">
        <v>1519</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1520</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1521</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1522</v>
      </c>
      <c r="B256" s="48" t="str">
        <f t="shared" si="3"/>
        <v>https://github.com/uberboutique/whataform-repo/raw/main/pictures/UB0178.jpg</v>
      </c>
    </row>
    <row r="257" spans="1:2" ht="14" x14ac:dyDescent="0.15">
      <c r="A257" s="44" t="s">
        <v>1523</v>
      </c>
      <c r="B257" s="48" t="str">
        <f t="shared" si="3"/>
        <v>https://github.com/uberboutique/whataform-repo/raw/main/pictures/UB0179.jpg</v>
      </c>
    </row>
    <row r="258" spans="1:2" ht="14" x14ac:dyDescent="0.15">
      <c r="A258" s="44" t="s">
        <v>1524</v>
      </c>
      <c r="B258" s="48" t="str">
        <f t="shared" ref="B258:B321" si="4">"https://github.com/uberboutique/whataform-repo/raw/main/pictures/"&amp;A258&amp;".jpg"</f>
        <v>https://github.com/uberboutique/whataform-repo/raw/main/pictures/UB0180.jpg</v>
      </c>
    </row>
    <row r="259" spans="1:2" ht="14" x14ac:dyDescent="0.15">
      <c r="A259" s="44" t="s">
        <v>1525</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1526</v>
      </c>
      <c r="B270" s="48" t="str">
        <f t="shared" si="4"/>
        <v>https://github.com/uberboutique/whataform-repo/raw/main/pictures/UB0182.jpg</v>
      </c>
    </row>
    <row r="271" spans="1:2" ht="14" x14ac:dyDescent="0.15">
      <c r="A271" s="44" t="s">
        <v>1527</v>
      </c>
      <c r="B271" s="48" t="str">
        <f t="shared" si="4"/>
        <v>https://github.com/uberboutique/whataform-repo/raw/main/pictures/UB0183.jpg</v>
      </c>
    </row>
    <row r="272" spans="1:2" ht="14" x14ac:dyDescent="0.15">
      <c r="A272" s="44" t="s">
        <v>1528</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1529</v>
      </c>
      <c r="B275" s="48" t="str">
        <f t="shared" si="4"/>
        <v>https://github.com/uberboutique/whataform-repo/raw/main/pictures/UB0185.jpg</v>
      </c>
    </row>
    <row r="276" spans="1:2" ht="14" x14ac:dyDescent="0.15">
      <c r="A276" s="44" t="s">
        <v>1530</v>
      </c>
      <c r="B276" s="48" t="str">
        <f t="shared" si="4"/>
        <v>https://github.com/uberboutique/whataform-repo/raw/main/pictures/UB0186.jpg</v>
      </c>
    </row>
    <row r="277" spans="1:2" ht="14" x14ac:dyDescent="0.15">
      <c r="A277" s="44" t="s">
        <v>1531</v>
      </c>
      <c r="B277" s="48" t="str">
        <f t="shared" si="4"/>
        <v>https://github.com/uberboutique/whataform-repo/raw/main/pictures/UB0187.jpg</v>
      </c>
    </row>
    <row r="278" spans="1:2" ht="14" x14ac:dyDescent="0.15">
      <c r="A278" s="44" t="s">
        <v>1532</v>
      </c>
      <c r="B278" s="48" t="str">
        <f t="shared" si="4"/>
        <v>https://github.com/uberboutique/whataform-repo/raw/main/pictures/UB0188.jpg</v>
      </c>
    </row>
    <row r="279" spans="1:2" ht="14" x14ac:dyDescent="0.15">
      <c r="A279" s="44" t="s">
        <v>1533</v>
      </c>
      <c r="B279" s="48" t="str">
        <f t="shared" si="4"/>
        <v>https://github.com/uberboutique/whataform-repo/raw/main/pictures/UB0189.jpg</v>
      </c>
    </row>
    <row r="280" spans="1:2" ht="14" x14ac:dyDescent="0.15">
      <c r="A280" s="44" t="s">
        <v>1534</v>
      </c>
      <c r="B280" s="48" t="str">
        <f t="shared" si="4"/>
        <v>https://github.com/uberboutique/whataform-repo/raw/main/pictures/UB0190.jpg</v>
      </c>
    </row>
    <row r="281" spans="1:2" ht="14" x14ac:dyDescent="0.15">
      <c r="A281" s="44" t="s">
        <v>1535</v>
      </c>
      <c r="B281" s="48" t="str">
        <f t="shared" si="4"/>
        <v>https://github.com/uberboutique/whataform-repo/raw/main/pictures/UB0191.jpg</v>
      </c>
    </row>
    <row r="282" spans="1:2" ht="14" x14ac:dyDescent="0.15">
      <c r="A282" s="44" t="s">
        <v>1536</v>
      </c>
      <c r="B282" s="48" t="str">
        <f t="shared" si="4"/>
        <v>https://github.com/uberboutique/whataform-repo/raw/main/pictures/UB0192.jpg</v>
      </c>
    </row>
    <row r="283" spans="1:2" ht="14" x14ac:dyDescent="0.15">
      <c r="A283" s="44" t="s">
        <v>1537</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1538</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1539</v>
      </c>
      <c r="B288" s="48" t="str">
        <f t="shared" si="4"/>
        <v>https://github.com/uberboutique/whataform-repo/raw/main/pictures/UB0195.jpg</v>
      </c>
    </row>
    <row r="289" spans="1:2" ht="14" x14ac:dyDescent="0.15">
      <c r="A289" s="44" t="s">
        <v>1540</v>
      </c>
      <c r="B289" s="48" t="str">
        <f t="shared" si="4"/>
        <v>https://github.com/uberboutique/whataform-repo/raw/main/pictures/UB0196.jpg</v>
      </c>
    </row>
    <row r="290" spans="1:2" ht="14" x14ac:dyDescent="0.15">
      <c r="A290" s="44" t="s">
        <v>1541</v>
      </c>
      <c r="B290" s="48" t="str">
        <f t="shared" si="4"/>
        <v>https://github.com/uberboutique/whataform-repo/raw/main/pictures/UB0197.jpg</v>
      </c>
    </row>
    <row r="291" spans="1:2" ht="14" x14ac:dyDescent="0.15">
      <c r="A291" s="44" t="s">
        <v>1542</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1543</v>
      </c>
      <c r="B295" s="48" t="str">
        <f t="shared" si="4"/>
        <v>https://github.com/uberboutique/whataform-repo/raw/main/pictures/UB0199.jpg</v>
      </c>
    </row>
    <row r="296" spans="1:2" ht="14" x14ac:dyDescent="0.15">
      <c r="A296" s="44" t="s">
        <v>1544</v>
      </c>
      <c r="B296" s="48" t="str">
        <f t="shared" si="4"/>
        <v>https://github.com/uberboutique/whataform-repo/raw/main/pictures/UB0200.jpg</v>
      </c>
    </row>
    <row r="297" spans="1:2" ht="14" x14ac:dyDescent="0.15">
      <c r="A297" s="44" t="s">
        <v>1545</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1546</v>
      </c>
      <c r="B299" s="48" t="str">
        <f t="shared" si="4"/>
        <v>https://github.com/uberboutique/whataform-repo/raw/main/pictures/UB0202.jpg</v>
      </c>
    </row>
    <row r="300" spans="1:2" ht="14" x14ac:dyDescent="0.15">
      <c r="A300" s="44" t="s">
        <v>1547</v>
      </c>
      <c r="B300" s="48" t="str">
        <f t="shared" si="4"/>
        <v>https://github.com/uberboutique/whataform-repo/raw/main/pictures/UB0203.jpg</v>
      </c>
    </row>
    <row r="301" spans="1:2" ht="14" x14ac:dyDescent="0.15">
      <c r="A301" s="44" t="s">
        <v>1548</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1549</v>
      </c>
      <c r="B303" s="48" t="str">
        <f t="shared" si="4"/>
        <v>https://github.com/uberboutique/whataform-repo/raw/main/pictures/UB0205.jpg</v>
      </c>
    </row>
    <row r="304" spans="1:2" ht="14" x14ac:dyDescent="0.15">
      <c r="A304" s="44" t="s">
        <v>1550</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1551</v>
      </c>
      <c r="B306" s="48" t="str">
        <f t="shared" si="4"/>
        <v>https://github.com/uberboutique/whataform-repo/raw/main/pictures/UB0207.jpg</v>
      </c>
    </row>
    <row r="307" spans="1:2" ht="14" x14ac:dyDescent="0.15">
      <c r="A307" s="44" t="s">
        <v>1552</v>
      </c>
      <c r="B307" s="48" t="str">
        <f t="shared" si="4"/>
        <v>https://github.com/uberboutique/whataform-repo/raw/main/pictures/UB0208.jpg</v>
      </c>
    </row>
    <row r="308" spans="1:2" ht="14" x14ac:dyDescent="0.15">
      <c r="A308" s="44" t="s">
        <v>1553</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1554</v>
      </c>
      <c r="B315" s="48" t="str">
        <f t="shared" si="4"/>
        <v>https://github.com/uberboutique/whataform-repo/raw/main/pictures/UB0210.jpg</v>
      </c>
    </row>
    <row r="316" spans="1:2" ht="14" x14ac:dyDescent="0.15">
      <c r="A316" s="44" t="s">
        <v>1555</v>
      </c>
      <c r="B316" s="48" t="str">
        <f t="shared" si="4"/>
        <v>https://github.com/uberboutique/whataform-repo/raw/main/pictures/UB0211.jpg</v>
      </c>
    </row>
    <row r="317" spans="1:2" ht="14" x14ac:dyDescent="0.15">
      <c r="A317" s="44" t="s">
        <v>1556</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1557</v>
      </c>
      <c r="B321" s="48" t="str">
        <f t="shared" si="4"/>
        <v>https://github.com/uberboutique/whataform-repo/raw/main/pictures/UB0213.jpg</v>
      </c>
    </row>
    <row r="322" spans="1:2" ht="14" x14ac:dyDescent="0.15">
      <c r="A322" s="44" t="s">
        <v>1558</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1559</v>
      </c>
      <c r="B324" s="48" t="str">
        <f t="shared" si="5"/>
        <v>https://github.com/uberboutique/whataform-repo/raw/main/pictures/UB0215.jpg</v>
      </c>
    </row>
    <row r="325" spans="1:2" ht="14" x14ac:dyDescent="0.15">
      <c r="A325" s="44" t="s">
        <v>1560</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1561</v>
      </c>
      <c r="B329" s="49" t="str">
        <f>"https://github.com/uberboutique/whataform-repo/raw/main/pictures/"&amp;A329&amp;".jpg"</f>
        <v>https://github.com/uberboutique/whataform-repo/raw/main/pictures/UB0217.jpg</v>
      </c>
    </row>
    <row r="330" spans="1:2" ht="14" x14ac:dyDescent="0.15">
      <c r="A330" s="44" t="s">
        <v>1562</v>
      </c>
      <c r="B330" s="49" t="str">
        <f>"https://github.com/uberboutique/whataform-repo/raw/main/pictures/"&amp;A330&amp;".jpg"</f>
        <v>https://github.com/uberboutique/whataform-repo/raw/main/pictures/UB0218.jpg</v>
      </c>
    </row>
    <row r="331" spans="1:2" ht="14" x14ac:dyDescent="0.15">
      <c r="A331" s="44" t="s">
        <v>1563</v>
      </c>
      <c r="B331" s="49" t="str">
        <f t="shared" ref="B331:B337" si="6">"https://github.com/uberboutique/whataform-repo/raw/main/pictures/"&amp;A331&amp;".jpg"</f>
        <v>https://github.com/uberboutique/whataform-repo/raw/main/pictures/UB0219.jpg</v>
      </c>
    </row>
    <row r="332" spans="1:2" ht="14" x14ac:dyDescent="0.15">
      <c r="A332" s="44" t="s">
        <v>1564</v>
      </c>
      <c r="B332" s="49" t="str">
        <f t="shared" si="6"/>
        <v>https://github.com/uberboutique/whataform-repo/raw/main/pictures/UB0220.jpg</v>
      </c>
    </row>
    <row r="333" spans="1:2" ht="14" x14ac:dyDescent="0.15">
      <c r="A333" s="44" t="s">
        <v>1565</v>
      </c>
      <c r="B333" s="49" t="str">
        <f t="shared" si="6"/>
        <v>https://github.com/uberboutique/whataform-repo/raw/main/pictures/UB0221.jpg</v>
      </c>
    </row>
    <row r="334" spans="1:2" ht="14" x14ac:dyDescent="0.15">
      <c r="A334" s="44" t="s">
        <v>1566</v>
      </c>
      <c r="B334" s="49" t="str">
        <f t="shared" si="6"/>
        <v>https://github.com/uberboutique/whataform-repo/raw/main/pictures/UB0222.jpg</v>
      </c>
    </row>
    <row r="335" spans="1:2" ht="14" x14ac:dyDescent="0.15">
      <c r="A335" s="44" t="s">
        <v>1567</v>
      </c>
      <c r="B335" s="49" t="str">
        <f t="shared" si="6"/>
        <v>https://github.com/uberboutique/whataform-repo/raw/main/pictures/UB0223.jpg</v>
      </c>
    </row>
    <row r="336" spans="1:2" ht="14" x14ac:dyDescent="0.15">
      <c r="A336" s="44" t="s">
        <v>1568</v>
      </c>
      <c r="B336" s="49" t="str">
        <f t="shared" si="6"/>
        <v>https://github.com/uberboutique/whataform-repo/raw/main/pictures/UB0224.jpg</v>
      </c>
    </row>
    <row r="337" spans="1:2" ht="14" x14ac:dyDescent="0.15">
      <c r="A337" s="44" t="s">
        <v>1569</v>
      </c>
      <c r="B337" s="49" t="str">
        <f t="shared" si="6"/>
        <v>https://github.com/uberboutique/whataform-repo/raw/main/pictures/UB0225.jpg</v>
      </c>
    </row>
    <row r="338" spans="1:2" ht="14" x14ac:dyDescent="0.15">
      <c r="A338" s="44" t="s">
        <v>1570</v>
      </c>
      <c r="B338" s="49" t="str">
        <f t="shared" ref="B338:B346" si="7">"https://github.com/uberboutique/whataform-repo/raw/main/pictures/"&amp;A338&amp;".jpg"</f>
        <v>https://github.com/uberboutique/whataform-repo/raw/main/pictures/UB0226.jpg</v>
      </c>
    </row>
    <row r="339" spans="1:2" ht="14" x14ac:dyDescent="0.15">
      <c r="A339" s="44" t="s">
        <v>1571</v>
      </c>
      <c r="B339" s="49" t="str">
        <f t="shared" si="7"/>
        <v>https://github.com/uberboutique/whataform-repo/raw/main/pictures/UB0227.jpg</v>
      </c>
    </row>
    <row r="340" spans="1:2" ht="14" x14ac:dyDescent="0.15">
      <c r="A340" s="44" t="s">
        <v>1572</v>
      </c>
      <c r="B340" s="49" t="str">
        <f t="shared" si="7"/>
        <v>https://github.com/uberboutique/whataform-repo/raw/main/pictures/UB0228.jpg</v>
      </c>
    </row>
    <row r="341" spans="1:2" ht="14" x14ac:dyDescent="0.15">
      <c r="A341" s="44" t="s">
        <v>1573</v>
      </c>
      <c r="B341" s="49" t="str">
        <f t="shared" si="7"/>
        <v>https://github.com/uberboutique/whataform-repo/raw/main/pictures/UB0229.jpg</v>
      </c>
    </row>
    <row r="342" spans="1:2" ht="14" x14ac:dyDescent="0.15">
      <c r="A342" s="44" t="s">
        <v>1574</v>
      </c>
      <c r="B342" s="49" t="str">
        <f t="shared" si="7"/>
        <v>https://github.com/uberboutique/whataform-repo/raw/main/pictures/UB0230.jpg</v>
      </c>
    </row>
    <row r="343" spans="1:2" ht="14" x14ac:dyDescent="0.15">
      <c r="A343" s="44" t="s">
        <v>1575</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1576</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1577</v>
      </c>
      <c r="B349" s="49" t="str">
        <f t="shared" si="8"/>
        <v>https://github.com/uberboutique/whataform-repo/raw/main/pictures/UB0233.jpg</v>
      </c>
    </row>
    <row r="350" spans="1:2" ht="14" x14ac:dyDescent="0.15">
      <c r="A350" s="44" t="s">
        <v>1578</v>
      </c>
      <c r="B350" s="49" t="str">
        <f t="shared" si="8"/>
        <v>https://github.com/uberboutique/whataform-repo/raw/main/pictures/UB0234.jpg</v>
      </c>
    </row>
    <row r="351" spans="1:2" ht="14" x14ac:dyDescent="0.15">
      <c r="A351" s="44" t="s">
        <v>1579</v>
      </c>
      <c r="B351" s="49" t="str">
        <f t="shared" si="8"/>
        <v>https://github.com/uberboutique/whataform-repo/raw/main/pictures/UB0235.jpg</v>
      </c>
    </row>
    <row r="352" spans="1:2" ht="14" x14ac:dyDescent="0.15">
      <c r="A352" s="44" t="s">
        <v>1580</v>
      </c>
      <c r="B352" s="49" t="str">
        <f t="shared" si="8"/>
        <v>https://github.com/uberboutique/whataform-repo/raw/main/pictures/UB0236.jpg</v>
      </c>
    </row>
    <row r="353" spans="1:2" ht="14" x14ac:dyDescent="0.15">
      <c r="A353" s="44" t="s">
        <v>1581</v>
      </c>
      <c r="B353" s="49" t="str">
        <f>"https://github.com/uberboutique/whataform-repo/raw/main/pictures/"&amp;A353&amp;".jpg"</f>
        <v>https://github.com/uberboutique/whataform-repo/raw/main/pictures/UB0237.jpg</v>
      </c>
    </row>
    <row r="354" spans="1:2" ht="14" x14ac:dyDescent="0.15">
      <c r="A354" s="44" t="s">
        <v>1582</v>
      </c>
      <c r="B354" s="49" t="str">
        <f>"https://github.com/uberboutique/whataform-repo/raw/main/pictures/"&amp;A354&amp;".jpg"</f>
        <v>https://github.com/uberboutique/whataform-repo/raw/main/pictures/UB0238.jpg</v>
      </c>
    </row>
    <row r="355" spans="1:2" ht="14" x14ac:dyDescent="0.15">
      <c r="A355" s="44" t="s">
        <v>1583</v>
      </c>
      <c r="B355" s="49" t="str">
        <f t="shared" ref="B355:B360" si="9">"https://github.com/uberboutique/whataform-repo/raw/main/pictures/"&amp;A355&amp;".jpg"</f>
        <v>https://github.com/uberboutique/whataform-repo/raw/main/pictures/UB0239.jpg</v>
      </c>
    </row>
    <row r="356" spans="1:2" ht="14" x14ac:dyDescent="0.15">
      <c r="A356" s="44" t="s">
        <v>1584</v>
      </c>
      <c r="B356" s="49" t="str">
        <f t="shared" si="9"/>
        <v>https://github.com/uberboutique/whataform-repo/raw/main/pictures/UB0240.jpg</v>
      </c>
    </row>
    <row r="357" spans="1:2" ht="14" x14ac:dyDescent="0.15">
      <c r="A357" s="44" t="s">
        <v>1585</v>
      </c>
      <c r="B357" s="49" t="str">
        <f t="shared" si="9"/>
        <v>https://github.com/uberboutique/whataform-repo/raw/main/pictures/UB0241.jpg</v>
      </c>
    </row>
    <row r="358" spans="1:2" ht="14" x14ac:dyDescent="0.15">
      <c r="A358" s="44" t="s">
        <v>1587</v>
      </c>
      <c r="B358" s="49" t="str">
        <f t="shared" si="9"/>
        <v>https://github.com/uberboutique/whataform-repo/raw/main/pictures/UB0242.jpg</v>
      </c>
    </row>
    <row r="359" spans="1:2" ht="14" x14ac:dyDescent="0.15">
      <c r="A359" s="44" t="s">
        <v>1586</v>
      </c>
      <c r="B359" s="49" t="str">
        <f t="shared" si="9"/>
        <v>https://github.com/uberboutique/whataform-repo/raw/main/pictures/UB0243.jpg</v>
      </c>
    </row>
    <row r="360" spans="1:2" ht="14" x14ac:dyDescent="0.15">
      <c r="A360" s="44" t="s">
        <v>1588</v>
      </c>
      <c r="B360" s="49" t="str">
        <f t="shared" si="9"/>
        <v>https://github.com/uberboutique/whataform-repo/raw/main/pictures/UB0244.jpg</v>
      </c>
    </row>
    <row r="361" spans="1:2" ht="14" x14ac:dyDescent="0.15">
      <c r="A361" s="44" t="s">
        <v>1589</v>
      </c>
      <c r="B361" s="49" t="str">
        <f t="shared" ref="B361:B380" si="10">"https://github.com/uberboutique/whataform-repo/raw/main/pictures/"&amp;A361&amp;".jpg"</f>
        <v>https://github.com/uberboutique/whataform-repo/raw/main/pictures/UB0245.jpg</v>
      </c>
    </row>
    <row r="362" spans="1:2" ht="14" x14ac:dyDescent="0.15">
      <c r="A362" s="44" t="s">
        <v>1590</v>
      </c>
      <c r="B362" s="49" t="str">
        <f t="shared" si="10"/>
        <v>https://github.com/uberboutique/whataform-repo/raw/main/pictures/UB0246.jpg</v>
      </c>
    </row>
    <row r="363" spans="1:2" ht="14" x14ac:dyDescent="0.15">
      <c r="A363" s="44" t="s">
        <v>1591</v>
      </c>
      <c r="B363" s="49" t="str">
        <f t="shared" si="10"/>
        <v>https://github.com/uberboutique/whataform-repo/raw/main/pictures/UB0247.jpg</v>
      </c>
    </row>
    <row r="364" spans="1:2" ht="14" x14ac:dyDescent="0.15">
      <c r="A364" s="44" t="s">
        <v>1592</v>
      </c>
      <c r="B364" s="49" t="str">
        <f t="shared" si="10"/>
        <v>https://github.com/uberboutique/whataform-repo/raw/main/pictures/UB0248.jpg</v>
      </c>
    </row>
    <row r="365" spans="1:2" ht="14" x14ac:dyDescent="0.15">
      <c r="A365" s="44" t="s">
        <v>1593</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1594</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1595</v>
      </c>
      <c r="B369" s="49" t="str">
        <f t="shared" si="10"/>
        <v>https://github.com/uberboutique/whataform-repo/raw/main/pictures/UB0251.jpg</v>
      </c>
    </row>
    <row r="370" spans="1:2" ht="14" x14ac:dyDescent="0.15">
      <c r="A370" s="44" t="s">
        <v>1596</v>
      </c>
      <c r="B370" s="49" t="str">
        <f t="shared" si="10"/>
        <v>https://github.com/uberboutique/whataform-repo/raw/main/pictures/UB0252.jpg</v>
      </c>
    </row>
    <row r="371" spans="1:2" ht="14" x14ac:dyDescent="0.15">
      <c r="A371" s="44" t="s">
        <v>1597</v>
      </c>
      <c r="B371" s="49" t="str">
        <f t="shared" si="10"/>
        <v>https://github.com/uberboutique/whataform-repo/raw/main/pictures/UB0253.jpg</v>
      </c>
    </row>
    <row r="372" spans="1:2" ht="14" x14ac:dyDescent="0.15">
      <c r="A372" s="44" t="s">
        <v>1598</v>
      </c>
      <c r="B372" s="49" t="str">
        <f t="shared" si="10"/>
        <v>https://github.com/uberboutique/whataform-repo/raw/main/pictures/UB0254.jpg</v>
      </c>
    </row>
    <row r="373" spans="1:2" ht="14" x14ac:dyDescent="0.15">
      <c r="A373" s="44" t="s">
        <v>1599</v>
      </c>
      <c r="B373" s="49" t="str">
        <f t="shared" si="10"/>
        <v>https://github.com/uberboutique/whataform-repo/raw/main/pictures/UB0255.jpg</v>
      </c>
    </row>
    <row r="374" spans="1:2" ht="14" x14ac:dyDescent="0.15">
      <c r="A374" s="44" t="s">
        <v>1600</v>
      </c>
      <c r="B374" s="49" t="str">
        <f t="shared" si="10"/>
        <v>https://github.com/uberboutique/whataform-repo/raw/main/pictures/UB0256.jpg</v>
      </c>
    </row>
    <row r="375" spans="1:2" ht="14" x14ac:dyDescent="0.15">
      <c r="A375" s="44" t="s">
        <v>1601</v>
      </c>
      <c r="B375" s="49" t="str">
        <f t="shared" si="10"/>
        <v>https://github.com/uberboutique/whataform-repo/raw/main/pictures/UB0257.jpg</v>
      </c>
    </row>
    <row r="376" spans="1:2" ht="14" x14ac:dyDescent="0.15">
      <c r="A376" s="44" t="s">
        <v>1602</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1603</v>
      </c>
      <c r="B378" s="49" t="str">
        <f t="shared" si="10"/>
        <v>https://github.com/uberboutique/whataform-repo/raw/main/pictures/UB0259.jpg</v>
      </c>
    </row>
    <row r="379" spans="1:2" ht="14" x14ac:dyDescent="0.15">
      <c r="A379" s="44" t="s">
        <v>1604</v>
      </c>
      <c r="B379" s="49" t="str">
        <f t="shared" si="10"/>
        <v>https://github.com/uberboutique/whataform-repo/raw/main/pictures/UB0260.jpg</v>
      </c>
    </row>
    <row r="380" spans="1:2" ht="14" x14ac:dyDescent="0.15">
      <c r="A380" s="44" t="s">
        <v>1605</v>
      </c>
      <c r="B380" s="49" t="str">
        <f t="shared" si="10"/>
        <v>https://github.com/uberboutique/whataform-repo/raw/main/pictures/UB0261.jpg</v>
      </c>
    </row>
    <row r="381" spans="1:2" ht="14" x14ac:dyDescent="0.15">
      <c r="A381" s="44" t="s">
        <v>1606</v>
      </c>
      <c r="B381" s="49" t="str">
        <f t="shared" ref="B381:B412" si="11">"https://github.com/uberboutique/whataform-repo/raw/main/pictures/"&amp;A381&amp;".jpg"</f>
        <v>https://github.com/uberboutique/whataform-repo/raw/main/pictures/UB0262.jpg</v>
      </c>
    </row>
    <row r="382" spans="1:2" ht="14" x14ac:dyDescent="0.15">
      <c r="A382" s="44" t="s">
        <v>1607</v>
      </c>
      <c r="B382" s="49" t="str">
        <f t="shared" si="11"/>
        <v>https://github.com/uberboutique/whataform-repo/raw/main/pictures/UB0263.jpg</v>
      </c>
    </row>
    <row r="383" spans="1:2" ht="14" x14ac:dyDescent="0.15">
      <c r="A383" s="44" t="s">
        <v>1608</v>
      </c>
      <c r="B383" s="49" t="str">
        <f t="shared" si="11"/>
        <v>https://github.com/uberboutique/whataform-repo/raw/main/pictures/UB0264.jpg</v>
      </c>
    </row>
    <row r="384" spans="1:2" ht="14" x14ac:dyDescent="0.15">
      <c r="A384" s="44" t="s">
        <v>1609</v>
      </c>
      <c r="B384" s="49" t="str">
        <f t="shared" si="11"/>
        <v>https://github.com/uberboutique/whataform-repo/raw/main/pictures/UB0265.jpg</v>
      </c>
    </row>
    <row r="385" spans="1:2" ht="14" x14ac:dyDescent="0.15">
      <c r="A385" s="44" t="s">
        <v>1610</v>
      </c>
      <c r="B385" s="49" t="str">
        <f t="shared" si="11"/>
        <v>https://github.com/uberboutique/whataform-repo/raw/main/pictures/UB0266.jpg</v>
      </c>
    </row>
    <row r="386" spans="1:2" ht="14" x14ac:dyDescent="0.15">
      <c r="A386" s="44" t="s">
        <v>1611</v>
      </c>
      <c r="B386" s="49" t="str">
        <f t="shared" si="11"/>
        <v>https://github.com/uberboutique/whataform-repo/raw/main/pictures/UB0267.jpg</v>
      </c>
    </row>
    <row r="387" spans="1:2" ht="14" x14ac:dyDescent="0.15">
      <c r="A387" s="44" t="s">
        <v>1612</v>
      </c>
      <c r="B387" s="49" t="str">
        <f t="shared" si="11"/>
        <v>https://github.com/uberboutique/whataform-repo/raw/main/pictures/UB0268.jpg</v>
      </c>
    </row>
    <row r="388" spans="1:2" ht="14" x14ac:dyDescent="0.15">
      <c r="A388" s="44" t="s">
        <v>1613</v>
      </c>
      <c r="B388" s="49" t="str">
        <f t="shared" si="11"/>
        <v>https://github.com/uberboutique/whataform-repo/raw/main/pictures/UB0269.jpg</v>
      </c>
    </row>
    <row r="389" spans="1:2" ht="14" x14ac:dyDescent="0.15">
      <c r="A389" s="44" t="s">
        <v>1615</v>
      </c>
      <c r="B389" s="49" t="str">
        <f t="shared" si="11"/>
        <v>https://github.com/uberboutique/whataform-repo/raw/main/pictures/BU0270.jpg</v>
      </c>
    </row>
    <row r="390" spans="1:2" ht="14" x14ac:dyDescent="0.15">
      <c r="A390" s="44" t="s">
        <v>1616</v>
      </c>
      <c r="B390" s="49" t="str">
        <f t="shared" si="11"/>
        <v>https://github.com/uberboutique/whataform-repo/raw/main/pictures/BU0271.jpg</v>
      </c>
    </row>
    <row r="391" spans="1:2" ht="14" x14ac:dyDescent="0.15">
      <c r="A391" s="44" t="s">
        <v>1614</v>
      </c>
      <c r="B391" s="49" t="str">
        <f t="shared" si="11"/>
        <v>https://github.com/uberboutique/whataform-repo/raw/main/pictures/BU0272.jpg</v>
      </c>
    </row>
    <row r="392" spans="1:2" ht="14" x14ac:dyDescent="0.15">
      <c r="A392" s="44" t="s">
        <v>1617</v>
      </c>
      <c r="B392" s="49" t="str">
        <f t="shared" si="11"/>
        <v>https://github.com/uberboutique/whataform-repo/raw/main/pictures/BU0273.jpg</v>
      </c>
    </row>
    <row r="393" spans="1:2" ht="14" x14ac:dyDescent="0.15">
      <c r="A393" s="44" t="s">
        <v>1618</v>
      </c>
      <c r="B393" s="49" t="str">
        <f t="shared" si="11"/>
        <v>https://github.com/uberboutique/whataform-repo/raw/main/pictures/BU0274.jpg</v>
      </c>
    </row>
    <row r="394" spans="1:2" ht="14" x14ac:dyDescent="0.15">
      <c r="A394" s="44" t="s">
        <v>1619</v>
      </c>
      <c r="B394" s="49" t="str">
        <f t="shared" si="11"/>
        <v>https://github.com/uberboutique/whataform-repo/raw/main/pictures/BU0275.jpg</v>
      </c>
    </row>
    <row r="395" spans="1:2" ht="14" x14ac:dyDescent="0.15">
      <c r="A395" s="44" t="s">
        <v>1620</v>
      </c>
      <c r="B395" s="49" t="str">
        <f t="shared" si="11"/>
        <v>https://github.com/uberboutique/whataform-repo/raw/main/pictures/BU0276.jpg</v>
      </c>
    </row>
    <row r="396" spans="1:2" ht="14" x14ac:dyDescent="0.15">
      <c r="A396" s="44" t="s">
        <v>1621</v>
      </c>
      <c r="B396" s="49" t="str">
        <f t="shared" si="11"/>
        <v>https://github.com/uberboutique/whataform-repo/raw/main/pictures/BU0277.jpg</v>
      </c>
    </row>
    <row r="397" spans="1:2" ht="14" x14ac:dyDescent="0.15">
      <c r="A397" s="44" t="s">
        <v>1622</v>
      </c>
      <c r="B397" s="49" t="str">
        <f t="shared" si="11"/>
        <v>https://github.com/uberboutique/whataform-repo/raw/main/pictures/BU0278.jpg</v>
      </c>
    </row>
    <row r="398" spans="1:2" ht="14" x14ac:dyDescent="0.15">
      <c r="A398" s="44" t="s">
        <v>1623</v>
      </c>
      <c r="B398" s="49" t="str">
        <f t="shared" si="11"/>
        <v>https://github.com/uberboutique/whataform-repo/raw/main/pictures/BU0279.jpg</v>
      </c>
    </row>
    <row r="399" spans="1:2" ht="14" x14ac:dyDescent="0.15">
      <c r="A399" s="44" t="s">
        <v>1624</v>
      </c>
      <c r="B399" s="49" t="str">
        <f t="shared" si="11"/>
        <v>https://github.com/uberboutique/whataform-repo/raw/main/pictures/BU0280.jpg</v>
      </c>
    </row>
    <row r="400" spans="1:2" ht="14" x14ac:dyDescent="0.15">
      <c r="A400" s="44" t="s">
        <v>1625</v>
      </c>
      <c r="B400" s="49" t="str">
        <f t="shared" si="11"/>
        <v>https://github.com/uberboutique/whataform-repo/raw/main/pictures/BU0281.jpg</v>
      </c>
    </row>
    <row r="401" spans="1:2" ht="14" x14ac:dyDescent="0.15">
      <c r="A401" s="44" t="s">
        <v>1626</v>
      </c>
      <c r="B401" s="49" t="str">
        <f t="shared" si="11"/>
        <v>https://github.com/uberboutique/whataform-repo/raw/main/pictures/BU0282.jpg</v>
      </c>
    </row>
    <row r="402" spans="1:2" ht="14" x14ac:dyDescent="0.15">
      <c r="A402" s="44" t="s">
        <v>1627</v>
      </c>
      <c r="B402" s="49" t="str">
        <f t="shared" si="11"/>
        <v>https://github.com/uberboutique/whataform-repo/raw/main/pictures/BU0283.jpg</v>
      </c>
    </row>
    <row r="403" spans="1:2" ht="14" x14ac:dyDescent="0.15">
      <c r="A403" s="44" t="s">
        <v>1628</v>
      </c>
      <c r="B403" s="49" t="str">
        <f t="shared" si="11"/>
        <v>https://github.com/uberboutique/whataform-repo/raw/main/pictures/BU0284.jpg</v>
      </c>
    </row>
    <row r="404" spans="1:2" ht="14" x14ac:dyDescent="0.15">
      <c r="A404" s="44" t="s">
        <v>1629</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1630</v>
      </c>
      <c r="B406" s="49" t="str">
        <f t="shared" si="11"/>
        <v>https://github.com/uberboutique/whataform-repo/raw/main/pictures/BU0286.jpg</v>
      </c>
    </row>
    <row r="407" spans="1:2" ht="14" x14ac:dyDescent="0.15">
      <c r="A407" s="44" t="s">
        <v>1631</v>
      </c>
      <c r="B407" s="49" t="str">
        <f t="shared" si="11"/>
        <v>https://github.com/uberboutique/whataform-repo/raw/main/pictures/BU0287.jpg</v>
      </c>
    </row>
    <row r="408" spans="1:2" ht="14" x14ac:dyDescent="0.15">
      <c r="A408" s="44" t="s">
        <v>1632</v>
      </c>
      <c r="B408" s="49" t="str">
        <f t="shared" si="11"/>
        <v>https://github.com/uberboutique/whataform-repo/raw/main/pictures/BU0288.jpg</v>
      </c>
    </row>
    <row r="409" spans="1:2" ht="14" x14ac:dyDescent="0.15">
      <c r="A409" s="44" t="s">
        <v>1633</v>
      </c>
      <c r="B409" s="49" t="str">
        <f t="shared" si="11"/>
        <v>https://github.com/uberboutique/whataform-repo/raw/main/pictures/BU0289.jpg</v>
      </c>
    </row>
    <row r="410" spans="1:2" ht="14" x14ac:dyDescent="0.15">
      <c r="A410" s="44" t="s">
        <v>1634</v>
      </c>
      <c r="B410" s="49" t="str">
        <f t="shared" si="11"/>
        <v>https://github.com/uberboutique/whataform-repo/raw/main/pictures/BU0290.jpg</v>
      </c>
    </row>
    <row r="411" spans="1:2" ht="14" x14ac:dyDescent="0.15">
      <c r="A411" s="44" t="s">
        <v>1635</v>
      </c>
      <c r="B411" s="49" t="str">
        <f t="shared" si="11"/>
        <v>https://github.com/uberboutique/whataform-repo/raw/main/pictures/BU0291.jpg</v>
      </c>
    </row>
    <row r="412" spans="1:2" ht="14" x14ac:dyDescent="0.15">
      <c r="A412" s="44" t="s">
        <v>1636</v>
      </c>
      <c r="B412" s="49" t="str">
        <f t="shared" si="11"/>
        <v>https://github.com/uberboutique/whataform-repo/raw/main/pictures/BU0292.jpg</v>
      </c>
    </row>
    <row r="413" spans="1:2" ht="14" x14ac:dyDescent="0.15">
      <c r="A413" s="44" t="s">
        <v>1637</v>
      </c>
      <c r="B413" s="49" t="str">
        <f t="shared" ref="B413:B444" si="12">"https://github.com/uberboutique/whataform-repo/raw/main/pictures/"&amp;A413&amp;".jpg"</f>
        <v>https://github.com/uberboutique/whataform-repo/raw/main/pictures/BU0293.jpg</v>
      </c>
    </row>
    <row r="414" spans="1:2" ht="14" x14ac:dyDescent="0.15">
      <c r="A414" s="44" t="s">
        <v>1638</v>
      </c>
      <c r="B414" s="49" t="str">
        <f t="shared" si="12"/>
        <v>https://github.com/uberboutique/whataform-repo/raw/main/pictures/BU0294.jpg</v>
      </c>
    </row>
    <row r="415" spans="1:2" ht="14" x14ac:dyDescent="0.15">
      <c r="A415" s="44" t="s">
        <v>1772</v>
      </c>
      <c r="B415" s="49" t="str">
        <f t="shared" si="12"/>
        <v>https://github.com/uberboutique/whataform-repo/raw/main/pictures/UB0295.jpg</v>
      </c>
    </row>
    <row r="416" spans="1:2" ht="14" x14ac:dyDescent="0.15">
      <c r="A416" s="44" t="s">
        <v>1771</v>
      </c>
      <c r="B416" s="49" t="str">
        <f t="shared" si="12"/>
        <v>https://github.com/uberboutique/whataform-repo/raw/main/pictures/UB0296.jpg</v>
      </c>
    </row>
    <row r="417" spans="1:2" ht="14" x14ac:dyDescent="0.15">
      <c r="A417" s="44" t="s">
        <v>1770</v>
      </c>
      <c r="B417" s="49" t="str">
        <f t="shared" si="12"/>
        <v>https://github.com/uberboutique/whataform-repo/raw/main/pictures/UB0297.jpg</v>
      </c>
    </row>
    <row r="418" spans="1:2" ht="14" x14ac:dyDescent="0.15">
      <c r="A418" s="44" t="s">
        <v>1639</v>
      </c>
      <c r="B418" s="49" t="str">
        <f t="shared" si="12"/>
        <v>https://github.com/uberboutique/whataform-repo/raw/main/pictures/BU0298.jpg</v>
      </c>
    </row>
    <row r="419" spans="1:2" ht="14" x14ac:dyDescent="0.15">
      <c r="A419" s="44" t="s">
        <v>1640</v>
      </c>
      <c r="B419" s="49" t="str">
        <f t="shared" si="12"/>
        <v>https://github.com/uberboutique/whataform-repo/raw/main/pictures/BU0299.jpg</v>
      </c>
    </row>
    <row r="420" spans="1:2" ht="14" x14ac:dyDescent="0.15">
      <c r="A420" s="44" t="s">
        <v>1641</v>
      </c>
      <c r="B420" s="49" t="str">
        <f t="shared" si="12"/>
        <v>https://github.com/uberboutique/whataform-repo/raw/main/pictures/BU0300.jpg</v>
      </c>
    </row>
    <row r="421" spans="1:2" ht="14" x14ac:dyDescent="0.15">
      <c r="A421" s="44" t="s">
        <v>1642</v>
      </c>
      <c r="B421" s="49" t="str">
        <f t="shared" si="12"/>
        <v>https://github.com/uberboutique/whataform-repo/raw/main/pictures/BU0301.jpg</v>
      </c>
    </row>
    <row r="422" spans="1:2" ht="14" x14ac:dyDescent="0.15">
      <c r="A422" s="44" t="s">
        <v>1643</v>
      </c>
      <c r="B422" s="49" t="str">
        <f t="shared" si="12"/>
        <v>https://github.com/uberboutique/whataform-repo/raw/main/pictures/BU0302.jpg</v>
      </c>
    </row>
    <row r="423" spans="1:2" ht="14" x14ac:dyDescent="0.15">
      <c r="A423" s="44" t="s">
        <v>1644</v>
      </c>
      <c r="B423" s="49" t="str">
        <f t="shared" si="12"/>
        <v>https://github.com/uberboutique/whataform-repo/raw/main/pictures/BU0303.jpg</v>
      </c>
    </row>
    <row r="424" spans="1:2" ht="14" x14ac:dyDescent="0.15">
      <c r="A424" s="44" t="s">
        <v>1645</v>
      </c>
      <c r="B424" s="49" t="str">
        <f t="shared" si="12"/>
        <v>https://github.com/uberboutique/whataform-repo/raw/main/pictures/BU0304.jpg</v>
      </c>
    </row>
    <row r="425" spans="1:2" ht="14" x14ac:dyDescent="0.15">
      <c r="A425" s="44" t="s">
        <v>1646</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1647</v>
      </c>
      <c r="B427" s="49" t="str">
        <f t="shared" si="12"/>
        <v>https://github.com/uberboutique/whataform-repo/raw/main/pictures/BU0306.jpg</v>
      </c>
    </row>
    <row r="428" spans="1:2" ht="14" x14ac:dyDescent="0.15">
      <c r="A428" s="44" t="s">
        <v>1648</v>
      </c>
      <c r="B428" s="49" t="str">
        <f t="shared" si="12"/>
        <v>https://github.com/uberboutique/whataform-repo/raw/main/pictures/BU0307.jpg</v>
      </c>
    </row>
    <row r="429" spans="1:2" ht="14" x14ac:dyDescent="0.15">
      <c r="A429" s="44" t="s">
        <v>1649</v>
      </c>
      <c r="B429" s="49" t="str">
        <f t="shared" si="12"/>
        <v>https://github.com/uberboutique/whataform-repo/raw/main/pictures/BU0308.jpg</v>
      </c>
    </row>
    <row r="430" spans="1:2" ht="14" x14ac:dyDescent="0.15">
      <c r="A430" s="44" t="s">
        <v>1650</v>
      </c>
      <c r="B430" s="49" t="str">
        <f t="shared" si="12"/>
        <v>https://github.com/uberboutique/whataform-repo/raw/main/pictures/BU0309.jpg</v>
      </c>
    </row>
    <row r="431" spans="1:2" ht="14" x14ac:dyDescent="0.15">
      <c r="A431" s="44" t="s">
        <v>1651</v>
      </c>
      <c r="B431" s="49" t="str">
        <f t="shared" si="12"/>
        <v>https://github.com/uberboutique/whataform-repo/raw/main/pictures/BU0310.jpg</v>
      </c>
    </row>
    <row r="432" spans="1:2" ht="14" x14ac:dyDescent="0.15">
      <c r="A432" s="44" t="s">
        <v>1652</v>
      </c>
      <c r="B432" s="49" t="str">
        <f t="shared" si="12"/>
        <v>https://github.com/uberboutique/whataform-repo/raw/main/pictures/BU0311.jpg</v>
      </c>
    </row>
    <row r="433" spans="1:2" ht="14" x14ac:dyDescent="0.15">
      <c r="A433" s="44" t="s">
        <v>1654</v>
      </c>
      <c r="B433" s="49" t="str">
        <f t="shared" si="12"/>
        <v>https://github.com/uberboutique/whataform-repo/raw/main/pictures/BU0312.jpg</v>
      </c>
    </row>
    <row r="434" spans="1:2" ht="14" x14ac:dyDescent="0.15">
      <c r="A434" s="44" t="s">
        <v>1655</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1656</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1657</v>
      </c>
      <c r="B438" s="49" t="str">
        <f t="shared" si="12"/>
        <v>https://github.com/uberboutique/whataform-repo/raw/main/pictures/BU0315.jpg</v>
      </c>
    </row>
    <row r="439" spans="1:2" ht="14" x14ac:dyDescent="0.15">
      <c r="A439" s="44" t="s">
        <v>1658</v>
      </c>
      <c r="B439" s="49" t="str">
        <f t="shared" si="12"/>
        <v>https://github.com/uberboutique/whataform-repo/raw/main/pictures/BU0316.jpg</v>
      </c>
    </row>
    <row r="440" spans="1:2" ht="14" x14ac:dyDescent="0.15">
      <c r="A440" s="44" t="s">
        <v>1659</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1660</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1661</v>
      </c>
      <c r="B444" s="49" t="str">
        <f t="shared" si="12"/>
        <v>https://github.com/uberboutique/whataform-repo/raw/main/pictures/BU0319.jpg</v>
      </c>
    </row>
    <row r="445" spans="1:2" ht="14" x14ac:dyDescent="0.15">
      <c r="A445" s="44" t="s">
        <v>1662</v>
      </c>
      <c r="B445" s="49" t="str">
        <f t="shared" ref="B445:B476" si="13">"https://github.com/uberboutique/whataform-repo/raw/main/pictures/"&amp;A445&amp;".jpg"</f>
        <v>https://github.com/uberboutique/whataform-repo/raw/main/pictures/BU0320.jpg</v>
      </c>
    </row>
    <row r="446" spans="1:2" ht="14" x14ac:dyDescent="0.15">
      <c r="A446" s="44" t="s">
        <v>1663</v>
      </c>
      <c r="B446" s="49" t="str">
        <f t="shared" si="13"/>
        <v>https://github.com/uberboutique/whataform-repo/raw/main/pictures/BU0321.jpg</v>
      </c>
    </row>
    <row r="447" spans="1:2" ht="14" x14ac:dyDescent="0.15">
      <c r="A447" s="44" t="s">
        <v>1653</v>
      </c>
      <c r="B447" s="49" t="str">
        <f t="shared" si="13"/>
        <v>https://github.com/uberboutique/whataform-repo/raw/main/pictures/BU0322.jpg</v>
      </c>
    </row>
    <row r="448" spans="1:2" ht="14" x14ac:dyDescent="0.15">
      <c r="A448" s="44" t="s">
        <v>1664</v>
      </c>
      <c r="B448" s="49" t="str">
        <f t="shared" si="13"/>
        <v>https://github.com/uberboutique/whataform-repo/raw/main/pictures/BU0323.jpg</v>
      </c>
    </row>
    <row r="449" spans="1:2" ht="14" x14ac:dyDescent="0.15">
      <c r="A449" s="44" t="s">
        <v>1665</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1666</v>
      </c>
      <c r="B451" s="49" t="str">
        <f t="shared" si="13"/>
        <v>https://github.com/uberboutique/whataform-repo/raw/main/pictures/BU0325.jpg</v>
      </c>
    </row>
    <row r="452" spans="1:2" ht="14" x14ac:dyDescent="0.15">
      <c r="A452" s="44" t="s">
        <v>1667</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1668</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1669</v>
      </c>
      <c r="B456" s="49" t="str">
        <f t="shared" si="13"/>
        <v>https://github.com/uberboutique/whataform-repo/raw/main/pictures/BU0328.jpg</v>
      </c>
    </row>
    <row r="457" spans="1:2" ht="14" x14ac:dyDescent="0.15">
      <c r="A457" s="44" t="s">
        <v>1670</v>
      </c>
      <c r="B457" s="49" t="str">
        <f t="shared" si="13"/>
        <v>https://github.com/uberboutique/whataform-repo/raw/main/pictures/BU0329.jpg</v>
      </c>
    </row>
    <row r="458" spans="1:2" ht="14" x14ac:dyDescent="0.15">
      <c r="A458" s="44" t="s">
        <v>1671</v>
      </c>
      <c r="B458" s="49" t="str">
        <f t="shared" si="13"/>
        <v>https://github.com/uberboutique/whataform-repo/raw/main/pictures/BU0330.jpg</v>
      </c>
    </row>
    <row r="459" spans="1:2" ht="14" x14ac:dyDescent="0.15">
      <c r="A459" s="44" t="s">
        <v>1672</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1673</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1674</v>
      </c>
      <c r="B464" s="49" t="str">
        <f t="shared" si="13"/>
        <v>https://github.com/uberboutique/whataform-repo/raw/main/pictures/BU0333.jpg</v>
      </c>
    </row>
    <row r="465" spans="1:2" ht="14" x14ac:dyDescent="0.15">
      <c r="A465" s="44" t="s">
        <v>1675</v>
      </c>
      <c r="B465" s="49" t="str">
        <f t="shared" si="13"/>
        <v>https://github.com/uberboutique/whataform-repo/raw/main/pictures/BU0334.jpg</v>
      </c>
    </row>
    <row r="466" spans="1:2" ht="14" x14ac:dyDescent="0.15">
      <c r="A466" s="44" t="s">
        <v>1676</v>
      </c>
      <c r="B466" s="49" t="str">
        <f t="shared" si="13"/>
        <v>https://github.com/uberboutique/whataform-repo/raw/main/pictures/BU0335.jpg</v>
      </c>
    </row>
    <row r="467" spans="1:2" ht="14" x14ac:dyDescent="0.15">
      <c r="A467" s="44" t="s">
        <v>1677</v>
      </c>
      <c r="B467" s="49" t="str">
        <f t="shared" si="13"/>
        <v>https://github.com/uberboutique/whataform-repo/raw/main/pictures/BU0336.jpg</v>
      </c>
    </row>
    <row r="468" spans="1:2" ht="14" x14ac:dyDescent="0.15">
      <c r="A468" s="44" t="s">
        <v>1678</v>
      </c>
      <c r="B468" s="49" t="str">
        <f t="shared" si="13"/>
        <v>https://github.com/uberboutique/whataform-repo/raw/main/pictures/BU0337.jpg</v>
      </c>
    </row>
    <row r="469" spans="1:2" ht="14" x14ac:dyDescent="0.15">
      <c r="A469" s="44" t="s">
        <v>1679</v>
      </c>
      <c r="B469" s="49" t="str">
        <f t="shared" si="13"/>
        <v>https://github.com/uberboutique/whataform-repo/raw/main/pictures/BU0338.jpg</v>
      </c>
    </row>
    <row r="470" spans="1:2" ht="14" x14ac:dyDescent="0.15">
      <c r="A470" s="44" t="s">
        <v>1680</v>
      </c>
      <c r="B470" s="49" t="str">
        <f t="shared" si="13"/>
        <v>https://github.com/uberboutique/whataform-repo/raw/main/pictures/BU0339.jpg</v>
      </c>
    </row>
    <row r="471" spans="1:2" ht="14" x14ac:dyDescent="0.15">
      <c r="A471" s="44" t="s">
        <v>1681</v>
      </c>
      <c r="B471" s="49" t="str">
        <f t="shared" si="13"/>
        <v>https://github.com/uberboutique/whataform-repo/raw/main/pictures/BU0340.jpg</v>
      </c>
    </row>
    <row r="472" spans="1:2" ht="14" x14ac:dyDescent="0.15">
      <c r="A472" s="44" t="s">
        <v>1682</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1683</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1684</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1685</v>
      </c>
      <c r="B478" s="49" t="str">
        <f t="shared" si="14"/>
        <v>https://github.com/uberboutique/whataform-repo/raw/main/pictures/BU0344.jpg</v>
      </c>
    </row>
    <row r="479" spans="1:2" ht="14" x14ac:dyDescent="0.15">
      <c r="A479" s="44" t="s">
        <v>1686</v>
      </c>
      <c r="B479" s="49" t="str">
        <f t="shared" si="14"/>
        <v>https://github.com/uberboutique/whataform-repo/raw/main/pictures/BU0345.jpg</v>
      </c>
    </row>
    <row r="480" spans="1:2" ht="14" x14ac:dyDescent="0.15">
      <c r="A480" s="44" t="s">
        <v>1687</v>
      </c>
      <c r="B480" s="49" t="str">
        <f t="shared" si="14"/>
        <v>https://github.com/uberboutique/whataform-repo/raw/main/pictures/BU0346.jpg</v>
      </c>
    </row>
    <row r="481" spans="1:2" ht="14" x14ac:dyDescent="0.15">
      <c r="A481" s="44" t="s">
        <v>1688</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1689</v>
      </c>
      <c r="B483" s="49" t="str">
        <f t="shared" si="14"/>
        <v>https://github.com/uberboutique/whataform-repo/raw/main/pictures/BU0348.jpg</v>
      </c>
    </row>
    <row r="484" spans="1:2" ht="14" x14ac:dyDescent="0.15">
      <c r="A484" s="44" t="s">
        <v>1690</v>
      </c>
      <c r="B484" s="49" t="str">
        <f t="shared" si="14"/>
        <v>https://github.com/uberboutique/whataform-repo/raw/main/pictures/BU0349.jpg</v>
      </c>
    </row>
    <row r="485" spans="1:2" ht="14" x14ac:dyDescent="0.15">
      <c r="A485" s="44" t="s">
        <v>1691</v>
      </c>
      <c r="B485" s="49" t="str">
        <f t="shared" si="14"/>
        <v>https://github.com/uberboutique/whataform-repo/raw/main/pictures/BU0350.jpg</v>
      </c>
    </row>
    <row r="486" spans="1:2" ht="14" x14ac:dyDescent="0.15">
      <c r="A486" s="44" t="s">
        <v>1692</v>
      </c>
      <c r="B486" s="49" t="str">
        <f t="shared" si="14"/>
        <v>https://github.com/uberboutique/whataform-repo/raw/main/pictures/BU0351.jpg</v>
      </c>
    </row>
    <row r="487" spans="1:2" ht="14" x14ac:dyDescent="0.15">
      <c r="A487" s="44" t="s">
        <v>1693</v>
      </c>
      <c r="B487" s="49" t="str">
        <f t="shared" si="14"/>
        <v>https://github.com/uberboutique/whataform-repo/raw/main/pictures/BU0352.jpg</v>
      </c>
    </row>
    <row r="488" spans="1:2" ht="14" x14ac:dyDescent="0.15">
      <c r="A488" s="44" t="s">
        <v>1694</v>
      </c>
      <c r="B488" s="49" t="str">
        <f t="shared" si="14"/>
        <v>https://github.com/uberboutique/whataform-repo/raw/main/pictures/BU0353.jpg</v>
      </c>
    </row>
    <row r="489" spans="1:2" ht="14" x14ac:dyDescent="0.15">
      <c r="A489" s="44" t="s">
        <v>1695</v>
      </c>
      <c r="B489" s="49" t="str">
        <f t="shared" si="14"/>
        <v>https://github.com/uberboutique/whataform-repo/raw/main/pictures/BU0354.jpg</v>
      </c>
    </row>
    <row r="490" spans="1:2" ht="14" x14ac:dyDescent="0.15">
      <c r="A490" s="44" t="s">
        <v>1696</v>
      </c>
      <c r="B490" s="49" t="str">
        <f t="shared" si="14"/>
        <v>https://github.com/uberboutique/whataform-repo/raw/main/pictures/BU0355.jpg</v>
      </c>
    </row>
    <row r="491" spans="1:2" ht="14" x14ac:dyDescent="0.15">
      <c r="A491" s="44" t="s">
        <v>1697</v>
      </c>
      <c r="B491" s="49" t="str">
        <f t="shared" si="14"/>
        <v>https://github.com/uberboutique/whataform-repo/raw/main/pictures/BU0356.jpg</v>
      </c>
    </row>
    <row r="492" spans="1:2" ht="14" x14ac:dyDescent="0.15">
      <c r="A492" s="44" t="s">
        <v>1698</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1699</v>
      </c>
      <c r="B494" s="49" t="str">
        <f t="shared" si="14"/>
        <v>https://github.com/uberboutique/whataform-repo/raw/main/pictures/BU0358.jpg</v>
      </c>
    </row>
    <row r="495" spans="1:2" ht="14" x14ac:dyDescent="0.15">
      <c r="A495" s="44" t="s">
        <v>1700</v>
      </c>
      <c r="B495" s="49" t="str">
        <f t="shared" si="14"/>
        <v>https://github.com/uberboutique/whataform-repo/raw/main/pictures/BU0359.jpg</v>
      </c>
    </row>
    <row r="496" spans="1:2" ht="14" x14ac:dyDescent="0.15">
      <c r="A496" s="44" t="s">
        <v>1701</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1702</v>
      </c>
      <c r="B498" s="49" t="str">
        <f t="shared" si="14"/>
        <v>https://github.com/uberboutique/whataform-repo/raw/main/pictures/BU0361.jpg</v>
      </c>
    </row>
    <row r="499" spans="1:2" ht="14" x14ac:dyDescent="0.15">
      <c r="A499" s="44" t="s">
        <v>1703</v>
      </c>
      <c r="B499" s="49" t="str">
        <f t="shared" si="14"/>
        <v>https://github.com/uberboutique/whataform-repo/raw/main/pictures/BU0362.jpg</v>
      </c>
    </row>
    <row r="500" spans="1:2" ht="14" x14ac:dyDescent="0.15">
      <c r="A500" s="44" t="s">
        <v>1704</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1705</v>
      </c>
      <c r="B502" s="49" t="str">
        <f t="shared" si="14"/>
        <v>https://github.com/uberboutique/whataform-repo/raw/main/pictures/BU0364.jpg</v>
      </c>
    </row>
    <row r="503" spans="1:2" ht="14" x14ac:dyDescent="0.15">
      <c r="A503" s="44" t="s">
        <v>1706</v>
      </c>
      <c r="B503" s="49" t="str">
        <f t="shared" si="14"/>
        <v>https://github.com/uberboutique/whataform-repo/raw/main/pictures/BU0365.jpg</v>
      </c>
    </row>
    <row r="504" spans="1:2" ht="14" x14ac:dyDescent="0.15">
      <c r="A504" s="44" t="s">
        <v>1707</v>
      </c>
      <c r="B504" s="49" t="str">
        <f t="shared" si="14"/>
        <v>https://github.com/uberboutique/whataform-repo/raw/main/pictures/BU0366.jpg</v>
      </c>
    </row>
    <row r="505" spans="1:2" ht="14" x14ac:dyDescent="0.15">
      <c r="A505" s="44" t="s">
        <v>1708</v>
      </c>
      <c r="B505" s="49" t="str">
        <f t="shared" si="14"/>
        <v>https://github.com/uberboutique/whataform-repo/raw/main/pictures/BU0367.jpg</v>
      </c>
    </row>
    <row r="506" spans="1:2" ht="14" x14ac:dyDescent="0.15">
      <c r="A506" s="44" t="s">
        <v>1709</v>
      </c>
      <c r="B506" s="49" t="str">
        <f t="shared" si="14"/>
        <v>https://github.com/uberboutique/whataform-repo/raw/main/pictures/BU0368.jpg</v>
      </c>
    </row>
    <row r="507" spans="1:2" ht="14" x14ac:dyDescent="0.15">
      <c r="A507" s="44" t="s">
        <v>1710</v>
      </c>
      <c r="B507" s="49" t="str">
        <f t="shared" si="14"/>
        <v>https://github.com/uberboutique/whataform-repo/raw/main/pictures/BU0369.jpg</v>
      </c>
    </row>
    <row r="508" spans="1:2" ht="14" x14ac:dyDescent="0.15">
      <c r="A508" s="44" t="s">
        <v>1711</v>
      </c>
      <c r="B508" s="49" t="str">
        <f t="shared" si="14"/>
        <v>https://github.com/uberboutique/whataform-repo/raw/main/pictures/BU0370.jpg</v>
      </c>
    </row>
    <row r="509" spans="1:2" ht="14" x14ac:dyDescent="0.15">
      <c r="A509" s="44" t="s">
        <v>1712</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1713</v>
      </c>
      <c r="B511" s="49" t="str">
        <f t="shared" si="15"/>
        <v>https://github.com/uberboutique/whataform-repo/raw/main/pictures/BU0372.jpg</v>
      </c>
    </row>
    <row r="512" spans="1:2" ht="14" x14ac:dyDescent="0.15">
      <c r="A512" s="44" t="s">
        <v>1714</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1715</v>
      </c>
      <c r="B514" s="49" t="str">
        <f t="shared" si="15"/>
        <v>https://github.com/uberboutique/whataform-repo/raw/main/pictures/BU0374.jpg</v>
      </c>
    </row>
    <row r="515" spans="1:2" ht="14" x14ac:dyDescent="0.15">
      <c r="A515" s="44" t="s">
        <v>1716</v>
      </c>
      <c r="B515" s="49" t="str">
        <f t="shared" si="15"/>
        <v>https://github.com/uberboutique/whataform-repo/raw/main/pictures/BU0375.jpg</v>
      </c>
    </row>
    <row r="516" spans="1:2" ht="14" x14ac:dyDescent="0.15">
      <c r="A516" s="44" t="s">
        <v>1717</v>
      </c>
      <c r="B516" s="49" t="str">
        <f t="shared" si="15"/>
        <v>https://github.com/uberboutique/whataform-repo/raw/main/pictures/BU0376.jpg</v>
      </c>
    </row>
    <row r="517" spans="1:2" ht="14" x14ac:dyDescent="0.15">
      <c r="A517" s="44" t="s">
        <v>1718</v>
      </c>
      <c r="B517" s="49" t="str">
        <f t="shared" si="15"/>
        <v>https://github.com/uberboutique/whataform-repo/raw/main/pictures/BU0377.jpg</v>
      </c>
    </row>
    <row r="518" spans="1:2" ht="14" x14ac:dyDescent="0.15">
      <c r="A518" s="44" t="s">
        <v>1719</v>
      </c>
      <c r="B518" s="49" t="str">
        <f t="shared" si="15"/>
        <v>https://github.com/uberboutique/whataform-repo/raw/main/pictures/BU0378.jpg</v>
      </c>
    </row>
    <row r="519" spans="1:2" ht="14" x14ac:dyDescent="0.15">
      <c r="A519" s="44" t="s">
        <v>1720</v>
      </c>
      <c r="B519" s="49" t="str">
        <f t="shared" si="15"/>
        <v>https://github.com/uberboutique/whataform-repo/raw/main/pictures/BU0379.jpg</v>
      </c>
    </row>
    <row r="520" spans="1:2" ht="14" x14ac:dyDescent="0.15">
      <c r="A520" s="44" t="s">
        <v>1721</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1724</v>
      </c>
      <c r="B522" s="49" t="str">
        <f t="shared" si="15"/>
        <v>https://github.com/uberboutique/whataform-repo/raw/main/pictures/BU0382.jpg</v>
      </c>
    </row>
    <row r="523" spans="1:2" ht="14" x14ac:dyDescent="0.15">
      <c r="A523" s="44" t="s">
        <v>1761</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1725</v>
      </c>
      <c r="B532" s="49" t="str">
        <f t="shared" si="15"/>
        <v>https://github.com/uberboutique/whataform-repo/raw/main/pictures/BU0384.jpg</v>
      </c>
    </row>
    <row r="533" spans="1:2" ht="14" x14ac:dyDescent="0.15">
      <c r="A533" s="44" t="s">
        <v>1726</v>
      </c>
      <c r="B533" s="49" t="str">
        <f t="shared" si="15"/>
        <v>https://github.com/uberboutique/whataform-repo/raw/main/pictures/BU0385.jpg</v>
      </c>
    </row>
    <row r="534" spans="1:2" ht="14" x14ac:dyDescent="0.15">
      <c r="A534" s="44" t="s">
        <v>1722</v>
      </c>
      <c r="B534" s="49" t="str">
        <f t="shared" si="15"/>
        <v>https://github.com/uberboutique/whataform-repo/raw/main/pictures/BU386.jpg</v>
      </c>
    </row>
    <row r="535" spans="1:2" ht="14" x14ac:dyDescent="0.15">
      <c r="A535" s="44" t="s">
        <v>1727</v>
      </c>
      <c r="B535" s="49" t="str">
        <f t="shared" si="15"/>
        <v>https://github.com/uberboutique/whataform-repo/raw/main/pictures/BU0387.jpg</v>
      </c>
    </row>
    <row r="536" spans="1:2" ht="14" x14ac:dyDescent="0.15">
      <c r="A536" s="44" t="s">
        <v>1728</v>
      </c>
      <c r="B536" s="49" t="str">
        <f t="shared" si="15"/>
        <v>https://github.com/uberboutique/whataform-repo/raw/main/pictures/BU0388.jpg</v>
      </c>
    </row>
    <row r="537" spans="1:2" ht="14" x14ac:dyDescent="0.15">
      <c r="A537" s="44" t="s">
        <v>1729</v>
      </c>
      <c r="B537" s="49" t="str">
        <f t="shared" si="15"/>
        <v>https://github.com/uberboutique/whataform-repo/raw/main/pictures/BU0389.jpg</v>
      </c>
    </row>
    <row r="538" spans="1:2" ht="14" x14ac:dyDescent="0.15">
      <c r="A538" s="44" t="s">
        <v>1730</v>
      </c>
      <c r="B538" s="49" t="str">
        <f t="shared" si="15"/>
        <v>https://github.com/uberboutique/whataform-repo/raw/main/pictures/BU0390.jpg</v>
      </c>
    </row>
    <row r="539" spans="1:2" ht="14" x14ac:dyDescent="0.15">
      <c r="A539" s="44" t="s">
        <v>1723</v>
      </c>
      <c r="B539" s="49" t="str">
        <f t="shared" si="15"/>
        <v>https://github.com/uberboutique/whataform-repo/raw/main/pictures/BU391.jpg</v>
      </c>
    </row>
    <row r="540" spans="1:2" ht="14" x14ac:dyDescent="0.15">
      <c r="A540" s="44" t="s">
        <v>1731</v>
      </c>
      <c r="B540" s="49" t="str">
        <f t="shared" si="15"/>
        <v>https://github.com/uberboutique/whataform-repo/raw/main/pictures/BU0392.jpg</v>
      </c>
    </row>
    <row r="541" spans="1:2" ht="14" x14ac:dyDescent="0.15">
      <c r="A541" s="44" t="s">
        <v>1732</v>
      </c>
      <c r="B541" s="49" t="str">
        <f t="shared" ref="B541:B569" si="16">"https://github.com/uberboutique/whataform-repo/raw/main/pictures/"&amp;A541&amp;".jpg"</f>
        <v>https://github.com/uberboutique/whataform-repo/raw/main/pictures/BU0393.jpg</v>
      </c>
    </row>
    <row r="542" spans="1:2" ht="14" x14ac:dyDescent="0.15">
      <c r="A542" s="44" t="s">
        <v>1733</v>
      </c>
      <c r="B542" s="49" t="str">
        <f t="shared" si="16"/>
        <v>https://github.com/uberboutique/whataform-repo/raw/main/pictures/BU0394.jpg</v>
      </c>
    </row>
    <row r="543" spans="1:2" ht="14" x14ac:dyDescent="0.15">
      <c r="A543" s="44" t="s">
        <v>1734</v>
      </c>
      <c r="B543" s="49" t="str">
        <f t="shared" si="16"/>
        <v>https://github.com/uberboutique/whataform-repo/raw/main/pictures/BU0395.jpg</v>
      </c>
    </row>
    <row r="544" spans="1:2" ht="14" x14ac:dyDescent="0.15">
      <c r="A544" s="44" t="s">
        <v>1735</v>
      </c>
      <c r="B544" s="49" t="str">
        <f t="shared" si="16"/>
        <v>https://github.com/uberboutique/whataform-repo/raw/main/pictures/BU0396.jpg</v>
      </c>
    </row>
    <row r="545" spans="1:2" ht="14" x14ac:dyDescent="0.15">
      <c r="A545" s="44" t="s">
        <v>1736</v>
      </c>
      <c r="B545" s="49" t="str">
        <f t="shared" si="16"/>
        <v>https://github.com/uberboutique/whataform-repo/raw/main/pictures/BU0397.jpg</v>
      </c>
    </row>
    <row r="546" spans="1:2" ht="14" x14ac:dyDescent="0.15">
      <c r="A546" s="44" t="s">
        <v>1737</v>
      </c>
      <c r="B546" s="49" t="str">
        <f t="shared" si="16"/>
        <v>https://github.com/uberboutique/whataform-repo/raw/main/pictures/BU0398.jpg</v>
      </c>
    </row>
    <row r="547" spans="1:2" ht="14" x14ac:dyDescent="0.15">
      <c r="A547" s="44" t="s">
        <v>1738</v>
      </c>
      <c r="B547" s="49" t="str">
        <f t="shared" si="16"/>
        <v>https://github.com/uberboutique/whataform-repo/raw/main/pictures/BU0399.jpg</v>
      </c>
    </row>
    <row r="548" spans="1:2" ht="14" x14ac:dyDescent="0.15">
      <c r="A548" s="44" t="s">
        <v>1739</v>
      </c>
      <c r="B548" s="49" t="str">
        <f t="shared" si="16"/>
        <v>https://github.com/uberboutique/whataform-repo/raw/main/pictures/BU0400.jpg</v>
      </c>
    </row>
    <row r="549" spans="1:2" ht="14" x14ac:dyDescent="0.15">
      <c r="A549" s="44" t="s">
        <v>1740</v>
      </c>
      <c r="B549" s="49" t="str">
        <f t="shared" si="16"/>
        <v>https://github.com/uberboutique/whataform-repo/raw/main/pictures/BU0401.jpg</v>
      </c>
    </row>
    <row r="550" spans="1:2" ht="14" x14ac:dyDescent="0.15">
      <c r="A550" s="44" t="s">
        <v>1741</v>
      </c>
      <c r="B550" s="49" t="str">
        <f t="shared" si="16"/>
        <v>https://github.com/uberboutique/whataform-repo/raw/main/pictures/BU0402.jpg</v>
      </c>
    </row>
    <row r="551" spans="1:2" ht="14" x14ac:dyDescent="0.15">
      <c r="A551" s="44" t="s">
        <v>1742</v>
      </c>
      <c r="B551" s="49" t="str">
        <f t="shared" si="16"/>
        <v>https://github.com/uberboutique/whataform-repo/raw/main/pictures/BU0403.jpg</v>
      </c>
    </row>
    <row r="552" spans="1:2" ht="14" x14ac:dyDescent="0.15">
      <c r="A552" s="44" t="s">
        <v>1743</v>
      </c>
      <c r="B552" s="49" t="str">
        <f t="shared" si="16"/>
        <v>https://github.com/uberboutique/whataform-repo/raw/main/pictures/BU0404.jpg</v>
      </c>
    </row>
    <row r="553" spans="1:2" ht="14" x14ac:dyDescent="0.15">
      <c r="A553" s="44" t="s">
        <v>1744</v>
      </c>
      <c r="B553" s="49" t="str">
        <f t="shared" si="16"/>
        <v>https://github.com/uberboutique/whataform-repo/raw/main/pictures/BU0405.jpg</v>
      </c>
    </row>
    <row r="554" spans="1:2" ht="14" x14ac:dyDescent="0.15">
      <c r="A554" s="44" t="s">
        <v>1745</v>
      </c>
      <c r="B554" s="49" t="str">
        <f t="shared" si="16"/>
        <v>https://github.com/uberboutique/whataform-repo/raw/main/pictures/BU0406.jpg</v>
      </c>
    </row>
    <row r="555" spans="1:2" ht="14" x14ac:dyDescent="0.15">
      <c r="A555" s="44" t="s">
        <v>1746</v>
      </c>
      <c r="B555" s="49" t="str">
        <f t="shared" si="16"/>
        <v>https://github.com/uberboutique/whataform-repo/raw/main/pictures/BU0407.jpg</v>
      </c>
    </row>
    <row r="556" spans="1:2" ht="14" x14ac:dyDescent="0.15">
      <c r="A556" s="44" t="s">
        <v>1747</v>
      </c>
      <c r="B556" s="49" t="str">
        <f t="shared" si="16"/>
        <v>https://github.com/uberboutique/whataform-repo/raw/main/pictures/BU0408.jpg</v>
      </c>
    </row>
    <row r="557" spans="1:2" ht="14" x14ac:dyDescent="0.15">
      <c r="A557" s="44" t="s">
        <v>1748</v>
      </c>
      <c r="B557" s="49" t="str">
        <f t="shared" si="16"/>
        <v>https://github.com/uberboutique/whataform-repo/raw/main/pictures/BU0409.jpg</v>
      </c>
    </row>
    <row r="558" spans="1:2" ht="14" x14ac:dyDescent="0.15">
      <c r="A558" s="44" t="s">
        <v>1749</v>
      </c>
      <c r="B558" s="49" t="str">
        <f t="shared" si="16"/>
        <v>https://github.com/uberboutique/whataform-repo/raw/main/pictures/BU0410.jpg</v>
      </c>
    </row>
    <row r="559" spans="1:2" ht="14" x14ac:dyDescent="0.15">
      <c r="A559" s="44" t="s">
        <v>1750</v>
      </c>
      <c r="B559" s="49" t="str">
        <f t="shared" si="16"/>
        <v>https://github.com/uberboutique/whataform-repo/raw/main/pictures/BU0411.jpg</v>
      </c>
    </row>
    <row r="560" spans="1:2" ht="14" x14ac:dyDescent="0.15">
      <c r="A560" s="44" t="s">
        <v>1751</v>
      </c>
      <c r="B560" s="49" t="str">
        <f t="shared" si="16"/>
        <v>https://github.com/uberboutique/whataform-repo/raw/main/pictures/BU0412.jpg</v>
      </c>
    </row>
    <row r="561" spans="1:2" ht="14" x14ac:dyDescent="0.15">
      <c r="A561" s="44" t="s">
        <v>1752</v>
      </c>
      <c r="B561" s="49" t="str">
        <f t="shared" si="16"/>
        <v>https://github.com/uberboutique/whataform-repo/raw/main/pictures/BU0413.jpg</v>
      </c>
    </row>
    <row r="562" spans="1:2" ht="14" x14ac:dyDescent="0.15">
      <c r="A562" s="44" t="s">
        <v>1753</v>
      </c>
      <c r="B562" s="49" t="str">
        <f t="shared" si="16"/>
        <v>https://github.com/uberboutique/whataform-repo/raw/main/pictures/BU0414.jpg</v>
      </c>
    </row>
    <row r="563" spans="1:2" ht="14" x14ac:dyDescent="0.15">
      <c r="A563" s="44" t="s">
        <v>1754</v>
      </c>
      <c r="B563" s="49" t="str">
        <f t="shared" si="16"/>
        <v>https://github.com/uberboutique/whataform-repo/raw/main/pictures/BU0415.jpg</v>
      </c>
    </row>
    <row r="564" spans="1:2" ht="14" x14ac:dyDescent="0.15">
      <c r="A564" s="44" t="s">
        <v>1755</v>
      </c>
      <c r="B564" s="49" t="str">
        <f t="shared" si="16"/>
        <v>https://github.com/uberboutique/whataform-repo/raw/main/pictures/BU0416.jpg</v>
      </c>
    </row>
    <row r="565" spans="1:2" ht="14" x14ac:dyDescent="0.15">
      <c r="A565" s="44" t="s">
        <v>1756</v>
      </c>
      <c r="B565" s="49" t="str">
        <f t="shared" si="16"/>
        <v>https://github.com/uberboutique/whataform-repo/raw/main/pictures/BU0417.jpg</v>
      </c>
    </row>
    <row r="566" spans="1:2" ht="14" x14ac:dyDescent="0.15">
      <c r="A566" s="44" t="s">
        <v>1757</v>
      </c>
      <c r="B566" s="49" t="str">
        <f t="shared" si="16"/>
        <v>https://github.com/uberboutique/whataform-repo/raw/main/pictures/BU0418.jpg</v>
      </c>
    </row>
    <row r="567" spans="1:2" ht="14" x14ac:dyDescent="0.15">
      <c r="A567" s="44" t="s">
        <v>1758</v>
      </c>
      <c r="B567" s="49" t="str">
        <f t="shared" si="16"/>
        <v>https://github.com/uberboutique/whataform-repo/raw/main/pictures/BU0419.jpg</v>
      </c>
    </row>
    <row r="568" spans="1:2" ht="14" x14ac:dyDescent="0.15">
      <c r="A568" s="44" t="s">
        <v>1759</v>
      </c>
      <c r="B568" s="49" t="str">
        <f t="shared" si="16"/>
        <v>https://github.com/uberboutique/whataform-repo/raw/main/pictures/BU0420.jpg</v>
      </c>
    </row>
    <row r="569" spans="1:2" ht="14" x14ac:dyDescent="0.15">
      <c r="A569" s="44" t="s">
        <v>1760</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v>
      </c>
      <c r="C52" s="30" t="str">
        <f>STOCK!E52</f>
        <v>Bikini niñitas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1</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1</v>
      </c>
      <c r="X240" s="30">
        <v>0</v>
      </c>
      <c r="Y240" s="30">
        <f t="shared" si="3"/>
        <v>1</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STOCK!C926</f>
        <v>0</v>
      </c>
      <c r="B507" s="30">
        <f>STOCK!D926</f>
        <v>0</v>
      </c>
      <c r="C507" s="30">
        <f>STOCK!E926</f>
        <v>0</v>
      </c>
      <c r="D507" s="30">
        <f>STOCK!F926</f>
        <v>0</v>
      </c>
      <c r="E507" s="30">
        <f>STOCK!G926</f>
        <v>0</v>
      </c>
      <c r="F507" s="30" t="e">
        <f>STOCK!#REF!</f>
        <v>#REF!</v>
      </c>
      <c r="G507" s="30">
        <f>STOCK!H926</f>
        <v>0</v>
      </c>
      <c r="H507" s="30" t="e">
        <f>STOCK!#REF!</f>
        <v>#REF!</v>
      </c>
      <c r="I507" s="30">
        <f>STOCK!I926</f>
        <v>0</v>
      </c>
      <c r="J507" s="30">
        <f>STOCK!J926</f>
        <v>0</v>
      </c>
      <c r="K507" s="30" t="e">
        <f>STOCK!#REF!</f>
        <v>#REF!</v>
      </c>
      <c r="L507" s="30">
        <f>STOCK!K926</f>
        <v>0</v>
      </c>
      <c r="U507" s="30">
        <v>1</v>
      </c>
      <c r="V507" s="30">
        <f>STOCK!O926</f>
        <v>0</v>
      </c>
      <c r="X507" s="30">
        <v>0</v>
      </c>
      <c r="Y507" s="30">
        <f t="shared" si="8"/>
        <v>0</v>
      </c>
      <c r="AG507" s="30">
        <f>STOCK!A926</f>
        <v>0</v>
      </c>
      <c r="AI507" s="30">
        <v>0</v>
      </c>
    </row>
    <row r="508" spans="1:35" x14ac:dyDescent="0.15">
      <c r="A508" s="30">
        <f>STOCK!C927</f>
        <v>0</v>
      </c>
      <c r="B508" s="30">
        <f>STOCK!D927</f>
        <v>0</v>
      </c>
      <c r="C508" s="30">
        <f>STOCK!E927</f>
        <v>0</v>
      </c>
      <c r="D508" s="30">
        <f>STOCK!F927</f>
        <v>0</v>
      </c>
      <c r="E508" s="30">
        <f>STOCK!G927</f>
        <v>0</v>
      </c>
      <c r="F508" s="30" t="e">
        <f>STOCK!#REF!</f>
        <v>#REF!</v>
      </c>
      <c r="G508" s="30">
        <f>STOCK!H927</f>
        <v>0</v>
      </c>
      <c r="H508" s="30" t="e">
        <f>STOCK!#REF!</f>
        <v>#REF!</v>
      </c>
      <c r="I508" s="30">
        <f>STOCK!I927</f>
        <v>0</v>
      </c>
      <c r="J508" s="30">
        <f>STOCK!J927</f>
        <v>0</v>
      </c>
      <c r="K508" s="30" t="e">
        <f>STOCK!#REF!</f>
        <v>#REF!</v>
      </c>
      <c r="L508" s="30">
        <f>STOCK!K927</f>
        <v>0</v>
      </c>
      <c r="U508" s="30">
        <v>1</v>
      </c>
      <c r="V508" s="30">
        <f>STOCK!O927</f>
        <v>0</v>
      </c>
      <c r="X508" s="30">
        <v>0</v>
      </c>
      <c r="Y508" s="30">
        <f t="shared" si="8"/>
        <v>0</v>
      </c>
      <c r="AG508" s="30">
        <f>STOCK!A927</f>
        <v>0</v>
      </c>
      <c r="AI508" s="30">
        <v>0</v>
      </c>
    </row>
    <row r="509" spans="1:35" x14ac:dyDescent="0.15">
      <c r="A509" s="30">
        <f>STOCK!C928</f>
        <v>0</v>
      </c>
      <c r="B509" s="30">
        <f>STOCK!D928</f>
        <v>0</v>
      </c>
      <c r="C509" s="30">
        <f>STOCK!E928</f>
        <v>0</v>
      </c>
      <c r="D509" s="30">
        <f>STOCK!F928</f>
        <v>0</v>
      </c>
      <c r="E509" s="30">
        <f>STOCK!G928</f>
        <v>0</v>
      </c>
      <c r="F509" s="30" t="e">
        <f>STOCK!#REF!</f>
        <v>#REF!</v>
      </c>
      <c r="G509" s="30">
        <f>STOCK!H928</f>
        <v>0</v>
      </c>
      <c r="H509" s="30" t="e">
        <f>STOCK!#REF!</f>
        <v>#REF!</v>
      </c>
      <c r="I509" s="30">
        <f>STOCK!I928</f>
        <v>0</v>
      </c>
      <c r="J509" s="30">
        <f>STOCK!J928</f>
        <v>0</v>
      </c>
      <c r="K509" s="30" t="e">
        <f>STOCK!#REF!</f>
        <v>#REF!</v>
      </c>
      <c r="L509" s="30">
        <f>STOCK!K928</f>
        <v>0</v>
      </c>
      <c r="U509" s="30">
        <v>1</v>
      </c>
      <c r="V509" s="30">
        <f>STOCK!O928</f>
        <v>0</v>
      </c>
      <c r="X509" s="30">
        <v>0</v>
      </c>
      <c r="Y509" s="30">
        <f t="shared" si="8"/>
        <v>0</v>
      </c>
      <c r="AG509" s="30">
        <f>STOCK!A928</f>
        <v>0</v>
      </c>
      <c r="AI509" s="30">
        <v>0</v>
      </c>
    </row>
    <row r="510" spans="1:35" x14ac:dyDescent="0.15">
      <c r="A510" s="30">
        <f>STOCK!C929</f>
        <v>0</v>
      </c>
      <c r="B510" s="30">
        <f>STOCK!D929</f>
        <v>0</v>
      </c>
      <c r="C510" s="30">
        <f>STOCK!E929</f>
        <v>0</v>
      </c>
      <c r="D510" s="30">
        <f>STOCK!F929</f>
        <v>0</v>
      </c>
      <c r="E510" s="30">
        <f>STOCK!G929</f>
        <v>0</v>
      </c>
      <c r="F510" s="30" t="e">
        <f>STOCK!#REF!</f>
        <v>#REF!</v>
      </c>
      <c r="G510" s="30">
        <f>STOCK!H929</f>
        <v>0</v>
      </c>
      <c r="H510" s="30" t="e">
        <f>STOCK!#REF!</f>
        <v>#REF!</v>
      </c>
      <c r="I510" s="30">
        <f>STOCK!I929</f>
        <v>0</v>
      </c>
      <c r="J510" s="30">
        <f>STOCK!J929</f>
        <v>0</v>
      </c>
      <c r="K510" s="30" t="e">
        <f>STOCK!#REF!</f>
        <v>#REF!</v>
      </c>
      <c r="L510" s="30">
        <f>STOCK!K929</f>
        <v>0</v>
      </c>
      <c r="U510" s="30">
        <v>1</v>
      </c>
      <c r="V510" s="30">
        <f>STOCK!O929</f>
        <v>0</v>
      </c>
      <c r="X510" s="30">
        <v>0</v>
      </c>
      <c r="Y510" s="30">
        <f t="shared" si="8"/>
        <v>0</v>
      </c>
      <c r="AG510" s="30">
        <f>STOCK!A929</f>
        <v>0</v>
      </c>
      <c r="AI510" s="30">
        <v>0</v>
      </c>
    </row>
    <row r="511" spans="1:35" x14ac:dyDescent="0.15">
      <c r="A511" s="30">
        <f>STOCK!C930</f>
        <v>0</v>
      </c>
      <c r="B511" s="30">
        <f>STOCK!D930</f>
        <v>0</v>
      </c>
      <c r="C511" s="30">
        <f>STOCK!E930</f>
        <v>0</v>
      </c>
      <c r="D511" s="30">
        <f>STOCK!F930</f>
        <v>0</v>
      </c>
      <c r="E511" s="30">
        <f>STOCK!G930</f>
        <v>0</v>
      </c>
      <c r="F511" s="30" t="e">
        <f>STOCK!#REF!</f>
        <v>#REF!</v>
      </c>
      <c r="G511" s="30">
        <f>STOCK!H930</f>
        <v>0</v>
      </c>
      <c r="H511" s="30" t="e">
        <f>STOCK!#REF!</f>
        <v>#REF!</v>
      </c>
      <c r="I511" s="30">
        <f>STOCK!I930</f>
        <v>0</v>
      </c>
      <c r="J511" s="30">
        <f>STOCK!J930</f>
        <v>0</v>
      </c>
      <c r="K511" s="30" t="e">
        <f>STOCK!#REF!</f>
        <v>#REF!</v>
      </c>
      <c r="L511" s="30">
        <f>STOCK!K930</f>
        <v>0</v>
      </c>
      <c r="U511" s="30">
        <v>1</v>
      </c>
      <c r="V511" s="30">
        <f>STOCK!O930</f>
        <v>0</v>
      </c>
      <c r="X511" s="30">
        <v>0</v>
      </c>
      <c r="Y511" s="30">
        <f t="shared" si="8"/>
        <v>0</v>
      </c>
      <c r="AG511" s="30">
        <f>STOCK!A930</f>
        <v>0</v>
      </c>
      <c r="AI511" s="30">
        <v>0</v>
      </c>
    </row>
    <row r="512" spans="1:35" x14ac:dyDescent="0.15">
      <c r="A512" s="30">
        <f>STOCK!C931</f>
        <v>0</v>
      </c>
      <c r="B512" s="30">
        <f>STOCK!D931</f>
        <v>0</v>
      </c>
      <c r="C512" s="30">
        <f>STOCK!E931</f>
        <v>0</v>
      </c>
      <c r="D512" s="30">
        <f>STOCK!F931</f>
        <v>0</v>
      </c>
      <c r="E512" s="30">
        <f>STOCK!G931</f>
        <v>0</v>
      </c>
      <c r="F512" s="30" t="e">
        <f>STOCK!#REF!</f>
        <v>#REF!</v>
      </c>
      <c r="G512" s="30">
        <f>STOCK!H931</f>
        <v>0</v>
      </c>
      <c r="H512" s="30" t="e">
        <f>STOCK!#REF!</f>
        <v>#REF!</v>
      </c>
      <c r="I512" s="30">
        <f>STOCK!I931</f>
        <v>0</v>
      </c>
      <c r="J512" s="30">
        <f>STOCK!J931</f>
        <v>0</v>
      </c>
      <c r="K512" s="30" t="e">
        <f>STOCK!#REF!</f>
        <v>#REF!</v>
      </c>
      <c r="L512" s="30">
        <f>STOCK!K931</f>
        <v>0</v>
      </c>
      <c r="U512" s="30">
        <v>1</v>
      </c>
      <c r="V512" s="30">
        <f>STOCK!O931</f>
        <v>0</v>
      </c>
      <c r="X512" s="30">
        <v>0</v>
      </c>
      <c r="Y512" s="30">
        <f t="shared" si="8"/>
        <v>0</v>
      </c>
      <c r="AG512" s="30">
        <f>STOCK!A931</f>
        <v>0</v>
      </c>
      <c r="AI512" s="30">
        <v>0</v>
      </c>
    </row>
    <row r="513" spans="1:35" x14ac:dyDescent="0.15">
      <c r="A513" s="30">
        <f>STOCK!C932</f>
        <v>0</v>
      </c>
      <c r="B513" s="30">
        <f>STOCK!D932</f>
        <v>0</v>
      </c>
      <c r="C513" s="30">
        <f>STOCK!E932</f>
        <v>0</v>
      </c>
      <c r="D513" s="30">
        <f>STOCK!F932</f>
        <v>0</v>
      </c>
      <c r="E513" s="30">
        <f>STOCK!G932</f>
        <v>0</v>
      </c>
      <c r="F513" s="30" t="e">
        <f>STOCK!#REF!</f>
        <v>#REF!</v>
      </c>
      <c r="G513" s="30">
        <f>STOCK!H932</f>
        <v>0</v>
      </c>
      <c r="H513" s="30" t="e">
        <f>STOCK!#REF!</f>
        <v>#REF!</v>
      </c>
      <c r="I513" s="30">
        <f>STOCK!I932</f>
        <v>0</v>
      </c>
      <c r="J513" s="30">
        <f>STOCK!J932</f>
        <v>0</v>
      </c>
      <c r="K513" s="30" t="e">
        <f>STOCK!#REF!</f>
        <v>#REF!</v>
      </c>
      <c r="L513" s="30">
        <f>STOCK!K932</f>
        <v>0</v>
      </c>
      <c r="U513" s="30">
        <v>1</v>
      </c>
      <c r="V513" s="30">
        <f>STOCK!O932</f>
        <v>0</v>
      </c>
      <c r="X513" s="30">
        <v>0</v>
      </c>
      <c r="Y513" s="30">
        <f t="shared" si="8"/>
        <v>0</v>
      </c>
      <c r="AG513" s="30">
        <f>STOCK!A932</f>
        <v>0</v>
      </c>
      <c r="AI513" s="30">
        <v>0</v>
      </c>
    </row>
    <row r="514" spans="1:35" x14ac:dyDescent="0.15">
      <c r="A514" s="30">
        <f>STOCK!C933</f>
        <v>0</v>
      </c>
      <c r="B514" s="30">
        <f>STOCK!D933</f>
        <v>0</v>
      </c>
      <c r="C514" s="30">
        <f>STOCK!E933</f>
        <v>0</v>
      </c>
      <c r="D514" s="30">
        <f>STOCK!F933</f>
        <v>0</v>
      </c>
      <c r="E514" s="30">
        <f>STOCK!G933</f>
        <v>0</v>
      </c>
      <c r="F514" s="30" t="e">
        <f>STOCK!#REF!</f>
        <v>#REF!</v>
      </c>
      <c r="G514" s="30">
        <f>STOCK!H933</f>
        <v>0</v>
      </c>
      <c r="H514" s="30" t="e">
        <f>STOCK!#REF!</f>
        <v>#REF!</v>
      </c>
      <c r="I514" s="30">
        <f>STOCK!I933</f>
        <v>0</v>
      </c>
      <c r="J514" s="30">
        <f>STOCK!J933</f>
        <v>0</v>
      </c>
      <c r="K514" s="30" t="e">
        <f>STOCK!#REF!</f>
        <v>#REF!</v>
      </c>
      <c r="L514" s="30">
        <f>STOCK!K933</f>
        <v>0</v>
      </c>
      <c r="U514" s="30">
        <v>1</v>
      </c>
      <c r="V514" s="30">
        <f>STOCK!O933</f>
        <v>0</v>
      </c>
      <c r="X514" s="30">
        <v>0</v>
      </c>
      <c r="Y514" s="30">
        <f t="shared" si="8"/>
        <v>0</v>
      </c>
      <c r="AG514" s="30">
        <f>STOCK!A933</f>
        <v>0</v>
      </c>
      <c r="AI514" s="30">
        <v>0</v>
      </c>
    </row>
    <row r="515" spans="1:35" x14ac:dyDescent="0.15">
      <c r="A515" s="30">
        <f>STOCK!C934</f>
        <v>0</v>
      </c>
      <c r="B515" s="30">
        <f>STOCK!D934</f>
        <v>0</v>
      </c>
      <c r="C515" s="30">
        <f>STOCK!E934</f>
        <v>0</v>
      </c>
      <c r="D515" s="30">
        <f>STOCK!F934</f>
        <v>0</v>
      </c>
      <c r="E515" s="30">
        <f>STOCK!G934</f>
        <v>0</v>
      </c>
      <c r="F515" s="30" t="e">
        <f>STOCK!#REF!</f>
        <v>#REF!</v>
      </c>
      <c r="G515" s="30">
        <f>STOCK!H934</f>
        <v>0</v>
      </c>
      <c r="H515" s="30" t="e">
        <f>STOCK!#REF!</f>
        <v>#REF!</v>
      </c>
      <c r="I515" s="30">
        <f>STOCK!I934</f>
        <v>0</v>
      </c>
      <c r="J515" s="30">
        <f>STOCK!J934</f>
        <v>0</v>
      </c>
      <c r="K515" s="30" t="e">
        <f>STOCK!#REF!</f>
        <v>#REF!</v>
      </c>
      <c r="L515" s="30">
        <f>STOCK!K934</f>
        <v>0</v>
      </c>
      <c r="U515" s="30">
        <v>1</v>
      </c>
      <c r="V515" s="30">
        <f>STOCK!O934</f>
        <v>0</v>
      </c>
      <c r="X515" s="30">
        <v>0</v>
      </c>
      <c r="Y515" s="30">
        <f t="shared" si="8"/>
        <v>0</v>
      </c>
      <c r="AG515" s="30">
        <f>STOCK!A934</f>
        <v>0</v>
      </c>
      <c r="AI515" s="30">
        <v>0</v>
      </c>
    </row>
    <row r="516" spans="1:35" x14ac:dyDescent="0.15">
      <c r="A516" s="30">
        <f>STOCK!C935</f>
        <v>0</v>
      </c>
      <c r="B516" s="30">
        <f>STOCK!D935</f>
        <v>0</v>
      </c>
      <c r="C516" s="30">
        <f>STOCK!E935</f>
        <v>0</v>
      </c>
      <c r="D516" s="30">
        <f>STOCK!F935</f>
        <v>0</v>
      </c>
      <c r="E516" s="30">
        <f>STOCK!G935</f>
        <v>0</v>
      </c>
      <c r="F516" s="30" t="e">
        <f>STOCK!#REF!</f>
        <v>#REF!</v>
      </c>
      <c r="G516" s="30">
        <f>STOCK!H935</f>
        <v>0</v>
      </c>
      <c r="H516" s="30" t="e">
        <f>STOCK!#REF!</f>
        <v>#REF!</v>
      </c>
      <c r="I516" s="30">
        <f>STOCK!I935</f>
        <v>0</v>
      </c>
      <c r="J516" s="30">
        <f>STOCK!J935</f>
        <v>0</v>
      </c>
      <c r="K516" s="30" t="e">
        <f>STOCK!#REF!</f>
        <v>#REF!</v>
      </c>
      <c r="L516" s="30">
        <f>STOCK!K935</f>
        <v>0</v>
      </c>
      <c r="U516" s="30">
        <v>1</v>
      </c>
      <c r="V516" s="30">
        <f>STOCK!O935</f>
        <v>0</v>
      </c>
      <c r="X516" s="30">
        <v>0</v>
      </c>
      <c r="Y516" s="30">
        <f t="shared" si="8"/>
        <v>0</v>
      </c>
      <c r="AG516" s="30">
        <f>STOCK!A935</f>
        <v>0</v>
      </c>
      <c r="AI516" s="30">
        <v>0</v>
      </c>
    </row>
    <row r="517" spans="1:35" x14ac:dyDescent="0.15">
      <c r="A517" s="30">
        <f>STOCK!C936</f>
        <v>0</v>
      </c>
      <c r="B517" s="30">
        <f>STOCK!D936</f>
        <v>0</v>
      </c>
      <c r="C517" s="30">
        <f>STOCK!E936</f>
        <v>0</v>
      </c>
      <c r="D517" s="30">
        <f>STOCK!F936</f>
        <v>0</v>
      </c>
      <c r="E517" s="30">
        <f>STOCK!G936</f>
        <v>0</v>
      </c>
      <c r="F517" s="30" t="e">
        <f>STOCK!#REF!</f>
        <v>#REF!</v>
      </c>
      <c r="G517" s="30">
        <f>STOCK!H936</f>
        <v>0</v>
      </c>
      <c r="H517" s="30" t="e">
        <f>STOCK!#REF!</f>
        <v>#REF!</v>
      </c>
      <c r="I517" s="30">
        <f>STOCK!I936</f>
        <v>0</v>
      </c>
      <c r="J517" s="30">
        <f>STOCK!J936</f>
        <v>0</v>
      </c>
      <c r="K517" s="30" t="e">
        <f>STOCK!#REF!</f>
        <v>#REF!</v>
      </c>
      <c r="L517" s="30">
        <f>STOCK!K936</f>
        <v>0</v>
      </c>
      <c r="U517" s="30">
        <v>1</v>
      </c>
      <c r="V517" s="30">
        <f>STOCK!O936</f>
        <v>0</v>
      </c>
      <c r="X517" s="30">
        <v>0</v>
      </c>
      <c r="Y517" s="30">
        <f t="shared" si="8"/>
        <v>0</v>
      </c>
      <c r="AG517" s="30">
        <f>STOCK!A936</f>
        <v>0</v>
      </c>
      <c r="AI517" s="30">
        <v>0</v>
      </c>
    </row>
    <row r="518" spans="1:35" x14ac:dyDescent="0.15">
      <c r="A518" s="30">
        <f>STOCK!C937</f>
        <v>0</v>
      </c>
      <c r="B518" s="30">
        <f>STOCK!D937</f>
        <v>0</v>
      </c>
      <c r="C518" s="30">
        <f>STOCK!E937</f>
        <v>0</v>
      </c>
      <c r="D518" s="30">
        <f>STOCK!F937</f>
        <v>0</v>
      </c>
      <c r="E518" s="30">
        <f>STOCK!G937</f>
        <v>0</v>
      </c>
      <c r="F518" s="30" t="e">
        <f>STOCK!#REF!</f>
        <v>#REF!</v>
      </c>
      <c r="G518" s="30">
        <f>STOCK!H937</f>
        <v>0</v>
      </c>
      <c r="H518" s="30" t="e">
        <f>STOCK!#REF!</f>
        <v>#REF!</v>
      </c>
      <c r="I518" s="30">
        <f>STOCK!I937</f>
        <v>0</v>
      </c>
      <c r="J518" s="30">
        <f>STOCK!J937</f>
        <v>0</v>
      </c>
      <c r="K518" s="30" t="e">
        <f>STOCK!#REF!</f>
        <v>#REF!</v>
      </c>
      <c r="L518" s="30">
        <f>STOCK!K937</f>
        <v>0</v>
      </c>
      <c r="U518" s="30">
        <v>1</v>
      </c>
      <c r="V518" s="30">
        <f>STOCK!O937</f>
        <v>0</v>
      </c>
      <c r="X518" s="30">
        <v>0</v>
      </c>
      <c r="Y518" s="30">
        <f t="shared" ref="Y518:Y581" si="9">IF(V518&gt;0,1,0)</f>
        <v>0</v>
      </c>
      <c r="AG518" s="30">
        <f>STOCK!A937</f>
        <v>0</v>
      </c>
      <c r="AI518" s="30">
        <v>0</v>
      </c>
    </row>
    <row r="519" spans="1:35" x14ac:dyDescent="0.15">
      <c r="A519" s="30">
        <f>STOCK!C938</f>
        <v>0</v>
      </c>
      <c r="B519" s="30">
        <f>STOCK!D938</f>
        <v>0</v>
      </c>
      <c r="C519" s="30">
        <f>STOCK!E938</f>
        <v>0</v>
      </c>
      <c r="D519" s="30">
        <f>STOCK!F938</f>
        <v>0</v>
      </c>
      <c r="E519" s="30">
        <f>STOCK!G938</f>
        <v>0</v>
      </c>
      <c r="F519" s="30" t="e">
        <f>STOCK!#REF!</f>
        <v>#REF!</v>
      </c>
      <c r="G519" s="30">
        <f>STOCK!H938</f>
        <v>0</v>
      </c>
      <c r="H519" s="30" t="e">
        <f>STOCK!#REF!</f>
        <v>#REF!</v>
      </c>
      <c r="I519" s="30">
        <f>STOCK!I938</f>
        <v>0</v>
      </c>
      <c r="J519" s="30">
        <f>STOCK!J938</f>
        <v>0</v>
      </c>
      <c r="K519" s="30" t="e">
        <f>STOCK!#REF!</f>
        <v>#REF!</v>
      </c>
      <c r="L519" s="30">
        <f>STOCK!K938</f>
        <v>0</v>
      </c>
      <c r="U519" s="30">
        <v>1</v>
      </c>
      <c r="V519" s="30">
        <f>STOCK!O938</f>
        <v>0</v>
      </c>
      <c r="X519" s="30">
        <v>0</v>
      </c>
      <c r="Y519" s="30">
        <f t="shared" si="9"/>
        <v>0</v>
      </c>
      <c r="AG519" s="30">
        <f>STOCK!A938</f>
        <v>0</v>
      </c>
      <c r="AI519" s="30">
        <v>0</v>
      </c>
    </row>
    <row r="520" spans="1:35" x14ac:dyDescent="0.15">
      <c r="A520" s="30">
        <f>STOCK!C939</f>
        <v>0</v>
      </c>
      <c r="B520" s="30">
        <f>STOCK!D939</f>
        <v>0</v>
      </c>
      <c r="C520" s="30">
        <f>STOCK!E939</f>
        <v>0</v>
      </c>
      <c r="D520" s="30">
        <f>STOCK!F939</f>
        <v>0</v>
      </c>
      <c r="E520" s="30">
        <f>STOCK!G939</f>
        <v>0</v>
      </c>
      <c r="F520" s="30" t="e">
        <f>STOCK!#REF!</f>
        <v>#REF!</v>
      </c>
      <c r="G520" s="30">
        <f>STOCK!H939</f>
        <v>0</v>
      </c>
      <c r="H520" s="30" t="e">
        <f>STOCK!#REF!</f>
        <v>#REF!</v>
      </c>
      <c r="I520" s="30">
        <f>STOCK!I939</f>
        <v>0</v>
      </c>
      <c r="J520" s="30">
        <f>STOCK!J939</f>
        <v>0</v>
      </c>
      <c r="K520" s="30" t="e">
        <f>STOCK!#REF!</f>
        <v>#REF!</v>
      </c>
      <c r="L520" s="30">
        <f>STOCK!K939</f>
        <v>0</v>
      </c>
      <c r="U520" s="30">
        <v>1</v>
      </c>
      <c r="V520" s="30">
        <f>STOCK!O939</f>
        <v>0</v>
      </c>
      <c r="X520" s="30">
        <v>0</v>
      </c>
      <c r="Y520" s="30">
        <f t="shared" si="9"/>
        <v>0</v>
      </c>
      <c r="AG520" s="30">
        <f>STOCK!A939</f>
        <v>0</v>
      </c>
      <c r="AI520" s="30">
        <v>0</v>
      </c>
    </row>
    <row r="521" spans="1:35" x14ac:dyDescent="0.15">
      <c r="A521" s="30">
        <f>STOCK!C940</f>
        <v>0</v>
      </c>
      <c r="B521" s="30">
        <f>STOCK!D940</f>
        <v>0</v>
      </c>
      <c r="C521" s="30">
        <f>STOCK!E940</f>
        <v>0</v>
      </c>
      <c r="D521" s="30">
        <f>STOCK!F940</f>
        <v>0</v>
      </c>
      <c r="E521" s="30">
        <f>STOCK!G940</f>
        <v>0</v>
      </c>
      <c r="F521" s="30" t="e">
        <f>STOCK!#REF!</f>
        <v>#REF!</v>
      </c>
      <c r="G521" s="30">
        <f>STOCK!H940</f>
        <v>0</v>
      </c>
      <c r="H521" s="30" t="e">
        <f>STOCK!#REF!</f>
        <v>#REF!</v>
      </c>
      <c r="I521" s="30">
        <f>STOCK!I940</f>
        <v>0</v>
      </c>
      <c r="J521" s="30">
        <f>STOCK!J940</f>
        <v>0</v>
      </c>
      <c r="K521" s="30" t="e">
        <f>STOCK!#REF!</f>
        <v>#REF!</v>
      </c>
      <c r="L521" s="30">
        <f>STOCK!K940</f>
        <v>0</v>
      </c>
      <c r="U521" s="30">
        <v>1</v>
      </c>
      <c r="V521" s="30">
        <f>STOCK!O940</f>
        <v>0</v>
      </c>
      <c r="X521" s="30">
        <v>0</v>
      </c>
      <c r="Y521" s="30">
        <f t="shared" si="9"/>
        <v>0</v>
      </c>
      <c r="AG521" s="30">
        <f>STOCK!A940</f>
        <v>0</v>
      </c>
      <c r="AI521" s="30">
        <v>0</v>
      </c>
    </row>
    <row r="522" spans="1:35" x14ac:dyDescent="0.15">
      <c r="A522" s="30">
        <f>STOCK!C941</f>
        <v>0</v>
      </c>
      <c r="B522" s="30">
        <f>STOCK!D941</f>
        <v>0</v>
      </c>
      <c r="C522" s="30">
        <f>STOCK!E941</f>
        <v>0</v>
      </c>
      <c r="D522" s="30">
        <f>STOCK!F941</f>
        <v>0</v>
      </c>
      <c r="E522" s="30">
        <f>STOCK!G941</f>
        <v>0</v>
      </c>
      <c r="F522" s="30" t="e">
        <f>STOCK!#REF!</f>
        <v>#REF!</v>
      </c>
      <c r="G522" s="30">
        <f>STOCK!H941</f>
        <v>0</v>
      </c>
      <c r="H522" s="30" t="e">
        <f>STOCK!#REF!</f>
        <v>#REF!</v>
      </c>
      <c r="I522" s="30">
        <f>STOCK!I941</f>
        <v>0</v>
      </c>
      <c r="J522" s="30">
        <f>STOCK!J941</f>
        <v>0</v>
      </c>
      <c r="K522" s="30" t="e">
        <f>STOCK!#REF!</f>
        <v>#REF!</v>
      </c>
      <c r="L522" s="30">
        <f>STOCK!K941</f>
        <v>0</v>
      </c>
      <c r="U522" s="30">
        <v>1</v>
      </c>
      <c r="V522" s="30">
        <f>STOCK!O941</f>
        <v>0</v>
      </c>
      <c r="X522" s="30">
        <v>0</v>
      </c>
      <c r="Y522" s="30">
        <f t="shared" si="9"/>
        <v>0</v>
      </c>
      <c r="AG522" s="30">
        <f>STOCK!A941</f>
        <v>0</v>
      </c>
      <c r="AI522" s="30">
        <v>0</v>
      </c>
    </row>
    <row r="523" spans="1:35" x14ac:dyDescent="0.15">
      <c r="A523" s="30">
        <f>STOCK!C942</f>
        <v>0</v>
      </c>
      <c r="B523" s="30">
        <f>STOCK!D942</f>
        <v>0</v>
      </c>
      <c r="C523" s="30">
        <f>STOCK!E942</f>
        <v>0</v>
      </c>
      <c r="D523" s="30">
        <f>STOCK!F942</f>
        <v>0</v>
      </c>
      <c r="E523" s="30">
        <f>STOCK!G942</f>
        <v>0</v>
      </c>
      <c r="F523" s="30" t="e">
        <f>STOCK!#REF!</f>
        <v>#REF!</v>
      </c>
      <c r="G523" s="30">
        <f>STOCK!H942</f>
        <v>0</v>
      </c>
      <c r="H523" s="30" t="e">
        <f>STOCK!#REF!</f>
        <v>#REF!</v>
      </c>
      <c r="I523" s="30">
        <f>STOCK!I942</f>
        <v>0</v>
      </c>
      <c r="J523" s="30">
        <f>STOCK!J942</f>
        <v>0</v>
      </c>
      <c r="K523" s="30" t="e">
        <f>STOCK!#REF!</f>
        <v>#REF!</v>
      </c>
      <c r="L523" s="30">
        <f>STOCK!K942</f>
        <v>0</v>
      </c>
      <c r="U523" s="30">
        <v>1</v>
      </c>
      <c r="V523" s="30">
        <f>STOCK!O942</f>
        <v>0</v>
      </c>
      <c r="X523" s="30">
        <v>0</v>
      </c>
      <c r="Y523" s="30">
        <f t="shared" si="9"/>
        <v>0</v>
      </c>
      <c r="AG523" s="30">
        <f>STOCK!A942</f>
        <v>0</v>
      </c>
      <c r="AI523" s="30">
        <v>0</v>
      </c>
    </row>
    <row r="524" spans="1:35" x14ac:dyDescent="0.15">
      <c r="A524" s="30">
        <f>STOCK!C943</f>
        <v>0</v>
      </c>
      <c r="B524" s="30">
        <f>STOCK!D943</f>
        <v>0</v>
      </c>
      <c r="C524" s="30">
        <f>STOCK!E943</f>
        <v>0</v>
      </c>
      <c r="D524" s="30">
        <f>STOCK!F943</f>
        <v>0</v>
      </c>
      <c r="E524" s="30">
        <f>STOCK!G943</f>
        <v>0</v>
      </c>
      <c r="F524" s="30" t="e">
        <f>STOCK!#REF!</f>
        <v>#REF!</v>
      </c>
      <c r="G524" s="30">
        <f>STOCK!H943</f>
        <v>0</v>
      </c>
      <c r="H524" s="30" t="e">
        <f>STOCK!#REF!</f>
        <v>#REF!</v>
      </c>
      <c r="I524" s="30">
        <f>STOCK!I943</f>
        <v>0</v>
      </c>
      <c r="J524" s="30">
        <f>STOCK!J943</f>
        <v>0</v>
      </c>
      <c r="K524" s="30" t="e">
        <f>STOCK!#REF!</f>
        <v>#REF!</v>
      </c>
      <c r="L524" s="30">
        <f>STOCK!K943</f>
        <v>0</v>
      </c>
      <c r="U524" s="30">
        <v>1</v>
      </c>
      <c r="V524" s="30">
        <f>STOCK!O943</f>
        <v>0</v>
      </c>
      <c r="X524" s="30">
        <v>0</v>
      </c>
      <c r="Y524" s="30">
        <f t="shared" si="9"/>
        <v>0</v>
      </c>
      <c r="AG524" s="30">
        <f>STOCK!A943</f>
        <v>0</v>
      </c>
      <c r="AI524" s="30">
        <v>0</v>
      </c>
    </row>
    <row r="525" spans="1:35" x14ac:dyDescent="0.15">
      <c r="A525" s="30">
        <f>STOCK!C944</f>
        <v>0</v>
      </c>
      <c r="B525" s="30">
        <f>STOCK!D944</f>
        <v>0</v>
      </c>
      <c r="C525" s="30">
        <f>STOCK!E944</f>
        <v>0</v>
      </c>
      <c r="D525" s="30">
        <f>STOCK!F944</f>
        <v>0</v>
      </c>
      <c r="E525" s="30">
        <f>STOCK!G944</f>
        <v>0</v>
      </c>
      <c r="F525" s="30" t="e">
        <f>STOCK!#REF!</f>
        <v>#REF!</v>
      </c>
      <c r="G525" s="30">
        <f>STOCK!H944</f>
        <v>0</v>
      </c>
      <c r="H525" s="30" t="e">
        <f>STOCK!#REF!</f>
        <v>#REF!</v>
      </c>
      <c r="I525" s="30">
        <f>STOCK!I944</f>
        <v>0</v>
      </c>
      <c r="J525" s="30">
        <f>STOCK!J944</f>
        <v>0</v>
      </c>
      <c r="K525" s="30" t="e">
        <f>STOCK!#REF!</f>
        <v>#REF!</v>
      </c>
      <c r="L525" s="30">
        <f>STOCK!K944</f>
        <v>0</v>
      </c>
      <c r="U525" s="30">
        <v>1</v>
      </c>
      <c r="V525" s="30">
        <f>STOCK!O944</f>
        <v>0</v>
      </c>
      <c r="X525" s="30">
        <v>0</v>
      </c>
      <c r="Y525" s="30">
        <f t="shared" si="9"/>
        <v>0</v>
      </c>
      <c r="AG525" s="30">
        <f>STOCK!A944</f>
        <v>0</v>
      </c>
      <c r="AI525" s="30">
        <v>0</v>
      </c>
    </row>
    <row r="526" spans="1:35" x14ac:dyDescent="0.15">
      <c r="A526" s="30">
        <f>STOCK!C945</f>
        <v>0</v>
      </c>
      <c r="B526" s="30">
        <f>STOCK!D945</f>
        <v>0</v>
      </c>
      <c r="C526" s="30">
        <f>STOCK!E945</f>
        <v>0</v>
      </c>
      <c r="D526" s="30">
        <f>STOCK!F945</f>
        <v>0</v>
      </c>
      <c r="E526" s="30">
        <f>STOCK!G945</f>
        <v>0</v>
      </c>
      <c r="F526" s="30" t="e">
        <f>STOCK!#REF!</f>
        <v>#REF!</v>
      </c>
      <c r="G526" s="30">
        <f>STOCK!H945</f>
        <v>0</v>
      </c>
      <c r="H526" s="30" t="e">
        <f>STOCK!#REF!</f>
        <v>#REF!</v>
      </c>
      <c r="I526" s="30">
        <f>STOCK!I945</f>
        <v>0</v>
      </c>
      <c r="J526" s="30">
        <f>STOCK!J945</f>
        <v>0</v>
      </c>
      <c r="K526" s="30" t="e">
        <f>STOCK!#REF!</f>
        <v>#REF!</v>
      </c>
      <c r="L526" s="30">
        <f>STOCK!K945</f>
        <v>0</v>
      </c>
      <c r="U526" s="30">
        <v>1</v>
      </c>
      <c r="V526" s="30">
        <f>STOCK!O945</f>
        <v>0</v>
      </c>
      <c r="X526" s="30">
        <v>0</v>
      </c>
      <c r="Y526" s="30">
        <f t="shared" si="9"/>
        <v>0</v>
      </c>
      <c r="AG526" s="30">
        <f>STOCK!A945</f>
        <v>0</v>
      </c>
      <c r="AI526" s="30">
        <v>0</v>
      </c>
    </row>
    <row r="527" spans="1:35" x14ac:dyDescent="0.15">
      <c r="A527" s="30">
        <f>STOCK!C946</f>
        <v>0</v>
      </c>
      <c r="B527" s="30">
        <f>STOCK!D946</f>
        <v>0</v>
      </c>
      <c r="C527" s="30">
        <f>STOCK!E946</f>
        <v>0</v>
      </c>
      <c r="D527" s="30">
        <f>STOCK!F946</f>
        <v>0</v>
      </c>
      <c r="E527" s="30">
        <f>STOCK!G946</f>
        <v>0</v>
      </c>
      <c r="F527" s="30" t="e">
        <f>STOCK!#REF!</f>
        <v>#REF!</v>
      </c>
      <c r="G527" s="30">
        <f>STOCK!H946</f>
        <v>0</v>
      </c>
      <c r="H527" s="30" t="e">
        <f>STOCK!#REF!</f>
        <v>#REF!</v>
      </c>
      <c r="I527" s="30">
        <f>STOCK!I946</f>
        <v>0</v>
      </c>
      <c r="J527" s="30">
        <f>STOCK!J946</f>
        <v>0</v>
      </c>
      <c r="K527" s="30" t="e">
        <f>STOCK!#REF!</f>
        <v>#REF!</v>
      </c>
      <c r="L527" s="30">
        <f>STOCK!K946</f>
        <v>0</v>
      </c>
      <c r="U527" s="30">
        <v>1</v>
      </c>
      <c r="V527" s="30">
        <f>STOCK!O946</f>
        <v>0</v>
      </c>
      <c r="X527" s="30">
        <v>0</v>
      </c>
      <c r="Y527" s="30">
        <f t="shared" si="9"/>
        <v>0</v>
      </c>
      <c r="AG527" s="30">
        <f>STOCK!A946</f>
        <v>0</v>
      </c>
      <c r="AI527" s="30">
        <v>0</v>
      </c>
    </row>
    <row r="528" spans="1:35" x14ac:dyDescent="0.15">
      <c r="A528" s="30">
        <f>STOCK!C947</f>
        <v>0</v>
      </c>
      <c r="B528" s="30">
        <f>STOCK!D947</f>
        <v>0</v>
      </c>
      <c r="C528" s="30">
        <f>STOCK!E947</f>
        <v>0</v>
      </c>
      <c r="D528" s="30">
        <f>STOCK!F947</f>
        <v>0</v>
      </c>
      <c r="E528" s="30">
        <f>STOCK!G947</f>
        <v>0</v>
      </c>
      <c r="F528" s="30" t="e">
        <f>STOCK!#REF!</f>
        <v>#REF!</v>
      </c>
      <c r="G528" s="30">
        <f>STOCK!H947</f>
        <v>0</v>
      </c>
      <c r="H528" s="30" t="e">
        <f>STOCK!#REF!</f>
        <v>#REF!</v>
      </c>
      <c r="I528" s="30">
        <f>STOCK!I947</f>
        <v>0</v>
      </c>
      <c r="J528" s="30">
        <f>STOCK!J947</f>
        <v>0</v>
      </c>
      <c r="K528" s="30" t="e">
        <f>STOCK!#REF!</f>
        <v>#REF!</v>
      </c>
      <c r="L528" s="30">
        <f>STOCK!K947</f>
        <v>0</v>
      </c>
      <c r="U528" s="30">
        <v>1</v>
      </c>
      <c r="V528" s="30">
        <f>STOCK!O947</f>
        <v>0</v>
      </c>
      <c r="X528" s="30">
        <v>0</v>
      </c>
      <c r="Y528" s="30">
        <f t="shared" si="9"/>
        <v>0</v>
      </c>
      <c r="AG528" s="30">
        <f>STOCK!A947</f>
        <v>0</v>
      </c>
      <c r="AI528" s="30">
        <v>0</v>
      </c>
    </row>
    <row r="529" spans="1:35" x14ac:dyDescent="0.15">
      <c r="A529" s="30">
        <f>STOCK!C948</f>
        <v>0</v>
      </c>
      <c r="B529" s="30">
        <f>STOCK!D948</f>
        <v>0</v>
      </c>
      <c r="C529" s="30">
        <f>STOCK!E948</f>
        <v>0</v>
      </c>
      <c r="D529" s="30">
        <f>STOCK!F948</f>
        <v>0</v>
      </c>
      <c r="E529" s="30">
        <f>STOCK!G948</f>
        <v>0</v>
      </c>
      <c r="F529" s="30" t="e">
        <f>STOCK!#REF!</f>
        <v>#REF!</v>
      </c>
      <c r="G529" s="30">
        <f>STOCK!H948</f>
        <v>0</v>
      </c>
      <c r="H529" s="30" t="e">
        <f>STOCK!#REF!</f>
        <v>#REF!</v>
      </c>
      <c r="I529" s="30">
        <f>STOCK!I948</f>
        <v>0</v>
      </c>
      <c r="J529" s="30">
        <f>STOCK!J948</f>
        <v>0</v>
      </c>
      <c r="K529" s="30" t="e">
        <f>STOCK!#REF!</f>
        <v>#REF!</v>
      </c>
      <c r="L529" s="30">
        <f>STOCK!K948</f>
        <v>0</v>
      </c>
      <c r="U529" s="30">
        <v>1</v>
      </c>
      <c r="V529" s="30">
        <f>STOCK!O948</f>
        <v>0</v>
      </c>
      <c r="X529" s="30">
        <v>0</v>
      </c>
      <c r="Y529" s="30">
        <f t="shared" si="9"/>
        <v>0</v>
      </c>
      <c r="AG529" s="30">
        <f>STOCK!A948</f>
        <v>0</v>
      </c>
      <c r="AI529" s="30">
        <v>0</v>
      </c>
    </row>
    <row r="530" spans="1:35" x14ac:dyDescent="0.15">
      <c r="A530" s="30">
        <f>STOCK!C949</f>
        <v>0</v>
      </c>
      <c r="B530" s="30">
        <f>STOCK!D949</f>
        <v>0</v>
      </c>
      <c r="C530" s="30">
        <f>STOCK!E949</f>
        <v>0</v>
      </c>
      <c r="D530" s="30">
        <f>STOCK!F949</f>
        <v>0</v>
      </c>
      <c r="E530" s="30">
        <f>STOCK!G949</f>
        <v>0</v>
      </c>
      <c r="F530" s="30" t="e">
        <f>STOCK!#REF!</f>
        <v>#REF!</v>
      </c>
      <c r="G530" s="30">
        <f>STOCK!H949</f>
        <v>0</v>
      </c>
      <c r="H530" s="30" t="e">
        <f>STOCK!#REF!</f>
        <v>#REF!</v>
      </c>
      <c r="I530" s="30">
        <f>STOCK!I949</f>
        <v>0</v>
      </c>
      <c r="J530" s="30">
        <f>STOCK!J949</f>
        <v>0</v>
      </c>
      <c r="K530" s="30" t="e">
        <f>STOCK!#REF!</f>
        <v>#REF!</v>
      </c>
      <c r="L530" s="30">
        <f>STOCK!K949</f>
        <v>0</v>
      </c>
      <c r="U530" s="30">
        <v>1</v>
      </c>
      <c r="V530" s="30">
        <f>STOCK!O949</f>
        <v>0</v>
      </c>
      <c r="X530" s="30">
        <v>0</v>
      </c>
      <c r="Y530" s="30">
        <f t="shared" si="9"/>
        <v>0</v>
      </c>
      <c r="AG530" s="30">
        <f>STOCK!A949</f>
        <v>0</v>
      </c>
      <c r="AI530" s="30">
        <v>0</v>
      </c>
    </row>
    <row r="531" spans="1:35" x14ac:dyDescent="0.15">
      <c r="A531" s="30">
        <f>STOCK!C950</f>
        <v>0</v>
      </c>
      <c r="B531" s="30">
        <f>STOCK!D950</f>
        <v>0</v>
      </c>
      <c r="C531" s="30">
        <f>STOCK!E950</f>
        <v>0</v>
      </c>
      <c r="D531" s="30">
        <f>STOCK!F950</f>
        <v>0</v>
      </c>
      <c r="E531" s="30">
        <f>STOCK!G950</f>
        <v>0</v>
      </c>
      <c r="F531" s="30" t="e">
        <f>STOCK!#REF!</f>
        <v>#REF!</v>
      </c>
      <c r="G531" s="30">
        <f>STOCK!H950</f>
        <v>0</v>
      </c>
      <c r="H531" s="30" t="e">
        <f>STOCK!#REF!</f>
        <v>#REF!</v>
      </c>
      <c r="I531" s="30">
        <f>STOCK!I950</f>
        <v>0</v>
      </c>
      <c r="J531" s="30">
        <f>STOCK!J950</f>
        <v>0</v>
      </c>
      <c r="K531" s="30" t="e">
        <f>STOCK!#REF!</f>
        <v>#REF!</v>
      </c>
      <c r="L531" s="30">
        <f>STOCK!K950</f>
        <v>0</v>
      </c>
      <c r="U531" s="30">
        <v>1</v>
      </c>
      <c r="V531" s="30">
        <f>STOCK!O950</f>
        <v>0</v>
      </c>
      <c r="X531" s="30">
        <v>0</v>
      </c>
      <c r="Y531" s="30">
        <f t="shared" si="9"/>
        <v>0</v>
      </c>
      <c r="AG531" s="30">
        <f>STOCK!A950</f>
        <v>0</v>
      </c>
      <c r="AI531" s="30">
        <v>0</v>
      </c>
    </row>
    <row r="532" spans="1:35" x14ac:dyDescent="0.15">
      <c r="A532" s="30">
        <f>STOCK!C951</f>
        <v>0</v>
      </c>
      <c r="B532" s="30">
        <f>STOCK!D951</f>
        <v>0</v>
      </c>
      <c r="C532" s="30">
        <f>STOCK!E951</f>
        <v>0</v>
      </c>
      <c r="D532" s="30">
        <f>STOCK!F951</f>
        <v>0</v>
      </c>
      <c r="E532" s="30">
        <f>STOCK!G951</f>
        <v>0</v>
      </c>
      <c r="F532" s="30" t="e">
        <f>STOCK!#REF!</f>
        <v>#REF!</v>
      </c>
      <c r="G532" s="30">
        <f>STOCK!H951</f>
        <v>0</v>
      </c>
      <c r="H532" s="30" t="e">
        <f>STOCK!#REF!</f>
        <v>#REF!</v>
      </c>
      <c r="I532" s="30">
        <f>STOCK!I951</f>
        <v>0</v>
      </c>
      <c r="J532" s="30">
        <f>STOCK!J951</f>
        <v>0</v>
      </c>
      <c r="K532" s="30" t="e">
        <f>STOCK!#REF!</f>
        <v>#REF!</v>
      </c>
      <c r="L532" s="30">
        <f>STOCK!K951</f>
        <v>0</v>
      </c>
      <c r="U532" s="30">
        <v>1</v>
      </c>
      <c r="V532" s="30">
        <f>STOCK!O951</f>
        <v>0</v>
      </c>
      <c r="X532" s="30">
        <v>0</v>
      </c>
      <c r="Y532" s="30">
        <f t="shared" si="9"/>
        <v>0</v>
      </c>
      <c r="AG532" s="30">
        <f>STOCK!A951</f>
        <v>0</v>
      </c>
      <c r="AI532" s="30">
        <v>0</v>
      </c>
    </row>
    <row r="533" spans="1:35" x14ac:dyDescent="0.15">
      <c r="A533" s="30">
        <f>STOCK!C952</f>
        <v>0</v>
      </c>
      <c r="B533" s="30">
        <f>STOCK!D952</f>
        <v>0</v>
      </c>
      <c r="C533" s="30">
        <f>STOCK!E952</f>
        <v>0</v>
      </c>
      <c r="D533" s="30">
        <f>STOCK!F952</f>
        <v>0</v>
      </c>
      <c r="E533" s="30">
        <f>STOCK!G952</f>
        <v>0</v>
      </c>
      <c r="F533" s="30" t="e">
        <f>STOCK!#REF!</f>
        <v>#REF!</v>
      </c>
      <c r="G533" s="30">
        <f>STOCK!H952</f>
        <v>0</v>
      </c>
      <c r="H533" s="30" t="e">
        <f>STOCK!#REF!</f>
        <v>#REF!</v>
      </c>
      <c r="I533" s="30">
        <f>STOCK!I952</f>
        <v>0</v>
      </c>
      <c r="J533" s="30">
        <f>STOCK!J952</f>
        <v>0</v>
      </c>
      <c r="K533" s="30" t="e">
        <f>STOCK!#REF!</f>
        <v>#REF!</v>
      </c>
      <c r="L533" s="30">
        <f>STOCK!K952</f>
        <v>0</v>
      </c>
      <c r="U533" s="30">
        <v>1</v>
      </c>
      <c r="V533" s="30">
        <f>STOCK!O952</f>
        <v>0</v>
      </c>
      <c r="X533" s="30">
        <v>0</v>
      </c>
      <c r="Y533" s="30">
        <f t="shared" si="9"/>
        <v>0</v>
      </c>
      <c r="AG533" s="30">
        <f>STOCK!A952</f>
        <v>0</v>
      </c>
      <c r="AI533" s="30">
        <v>0</v>
      </c>
    </row>
    <row r="534" spans="1:35" x14ac:dyDescent="0.15">
      <c r="A534" s="30">
        <f>STOCK!C953</f>
        <v>0</v>
      </c>
      <c r="B534" s="30">
        <f>STOCK!D953</f>
        <v>0</v>
      </c>
      <c r="C534" s="30">
        <f>STOCK!E953</f>
        <v>0</v>
      </c>
      <c r="D534" s="30">
        <f>STOCK!F953</f>
        <v>0</v>
      </c>
      <c r="E534" s="30">
        <f>STOCK!G953</f>
        <v>0</v>
      </c>
      <c r="F534" s="30" t="e">
        <f>STOCK!#REF!</f>
        <v>#REF!</v>
      </c>
      <c r="G534" s="30">
        <f>STOCK!H953</f>
        <v>0</v>
      </c>
      <c r="H534" s="30" t="e">
        <f>STOCK!#REF!</f>
        <v>#REF!</v>
      </c>
      <c r="I534" s="30">
        <f>STOCK!I953</f>
        <v>0</v>
      </c>
      <c r="J534" s="30">
        <f>STOCK!J953</f>
        <v>0</v>
      </c>
      <c r="K534" s="30" t="e">
        <f>STOCK!#REF!</f>
        <v>#REF!</v>
      </c>
      <c r="L534" s="30">
        <f>STOCK!K953</f>
        <v>0</v>
      </c>
      <c r="U534" s="30">
        <v>1</v>
      </c>
      <c r="V534" s="30">
        <f>STOCK!O953</f>
        <v>0</v>
      </c>
      <c r="X534" s="30">
        <v>0</v>
      </c>
      <c r="Y534" s="30">
        <f t="shared" si="9"/>
        <v>0</v>
      </c>
      <c r="AG534" s="30">
        <f>STOCK!A953</f>
        <v>0</v>
      </c>
      <c r="AI534" s="30">
        <v>0</v>
      </c>
    </row>
    <row r="535" spans="1:35" x14ac:dyDescent="0.15">
      <c r="A535" s="30">
        <f>STOCK!C954</f>
        <v>0</v>
      </c>
      <c r="B535" s="30">
        <f>STOCK!D954</f>
        <v>0</v>
      </c>
      <c r="C535" s="30">
        <f>STOCK!E954</f>
        <v>0</v>
      </c>
      <c r="D535" s="30">
        <f>STOCK!F954</f>
        <v>0</v>
      </c>
      <c r="E535" s="30">
        <f>STOCK!G954</f>
        <v>0</v>
      </c>
      <c r="F535" s="30" t="e">
        <f>STOCK!#REF!</f>
        <v>#REF!</v>
      </c>
      <c r="G535" s="30">
        <f>STOCK!H954</f>
        <v>0</v>
      </c>
      <c r="H535" s="30" t="e">
        <f>STOCK!#REF!</f>
        <v>#REF!</v>
      </c>
      <c r="I535" s="30">
        <f>STOCK!I954</f>
        <v>0</v>
      </c>
      <c r="J535" s="30">
        <f>STOCK!J954</f>
        <v>0</v>
      </c>
      <c r="K535" s="30" t="e">
        <f>STOCK!#REF!</f>
        <v>#REF!</v>
      </c>
      <c r="L535" s="30">
        <f>STOCK!K954</f>
        <v>0</v>
      </c>
      <c r="U535" s="30">
        <v>1</v>
      </c>
      <c r="V535" s="30">
        <f>STOCK!O954</f>
        <v>0</v>
      </c>
      <c r="X535" s="30">
        <v>0</v>
      </c>
      <c r="Y535" s="30">
        <f t="shared" si="9"/>
        <v>0</v>
      </c>
      <c r="AG535" s="30">
        <f>STOCK!A954</f>
        <v>0</v>
      </c>
      <c r="AI535" s="30">
        <v>0</v>
      </c>
    </row>
    <row r="536" spans="1:35" x14ac:dyDescent="0.15">
      <c r="A536" s="30">
        <f>STOCK!C955</f>
        <v>0</v>
      </c>
      <c r="B536" s="30">
        <f>STOCK!D955</f>
        <v>0</v>
      </c>
      <c r="C536" s="30">
        <f>STOCK!E955</f>
        <v>0</v>
      </c>
      <c r="D536" s="30">
        <f>STOCK!F955</f>
        <v>0</v>
      </c>
      <c r="E536" s="30">
        <f>STOCK!G955</f>
        <v>0</v>
      </c>
      <c r="F536" s="30" t="e">
        <f>STOCK!#REF!</f>
        <v>#REF!</v>
      </c>
      <c r="G536" s="30">
        <f>STOCK!H955</f>
        <v>0</v>
      </c>
      <c r="H536" s="30" t="e">
        <f>STOCK!#REF!</f>
        <v>#REF!</v>
      </c>
      <c r="I536" s="30">
        <f>STOCK!I955</f>
        <v>0</v>
      </c>
      <c r="J536" s="30">
        <f>STOCK!J955</f>
        <v>0</v>
      </c>
      <c r="K536" s="30" t="e">
        <f>STOCK!#REF!</f>
        <v>#REF!</v>
      </c>
      <c r="L536" s="30">
        <f>STOCK!K955</f>
        <v>0</v>
      </c>
      <c r="U536" s="30">
        <v>1</v>
      </c>
      <c r="V536" s="30">
        <f>STOCK!O955</f>
        <v>0</v>
      </c>
      <c r="X536" s="30">
        <v>0</v>
      </c>
      <c r="Y536" s="30">
        <f t="shared" si="9"/>
        <v>0</v>
      </c>
      <c r="AG536" s="30">
        <f>STOCK!A955</f>
        <v>0</v>
      </c>
      <c r="AI536" s="30">
        <v>0</v>
      </c>
    </row>
    <row r="537" spans="1:35" x14ac:dyDescent="0.15">
      <c r="A537" s="30">
        <f>STOCK!C956</f>
        <v>0</v>
      </c>
      <c r="B537" s="30">
        <f>STOCK!D956</f>
        <v>0</v>
      </c>
      <c r="C537" s="30">
        <f>STOCK!E956</f>
        <v>0</v>
      </c>
      <c r="D537" s="30">
        <f>STOCK!F956</f>
        <v>0</v>
      </c>
      <c r="E537" s="30">
        <f>STOCK!G956</f>
        <v>0</v>
      </c>
      <c r="F537" s="30" t="e">
        <f>STOCK!#REF!</f>
        <v>#REF!</v>
      </c>
      <c r="G537" s="30">
        <f>STOCK!H956</f>
        <v>0</v>
      </c>
      <c r="H537" s="30" t="e">
        <f>STOCK!#REF!</f>
        <v>#REF!</v>
      </c>
      <c r="I537" s="30">
        <f>STOCK!I956</f>
        <v>0</v>
      </c>
      <c r="J537" s="30">
        <f>STOCK!J956</f>
        <v>0</v>
      </c>
      <c r="K537" s="30" t="e">
        <f>STOCK!#REF!</f>
        <v>#REF!</v>
      </c>
      <c r="L537" s="30">
        <f>STOCK!K956</f>
        <v>0</v>
      </c>
      <c r="U537" s="30">
        <v>1</v>
      </c>
      <c r="V537" s="30">
        <f>STOCK!O956</f>
        <v>0</v>
      </c>
      <c r="X537" s="30">
        <v>0</v>
      </c>
      <c r="Y537" s="30">
        <f t="shared" si="9"/>
        <v>0</v>
      </c>
      <c r="AG537" s="30">
        <f>STOCK!A956</f>
        <v>0</v>
      </c>
      <c r="AI537" s="30">
        <v>0</v>
      </c>
    </row>
    <row r="538" spans="1:35" x14ac:dyDescent="0.15">
      <c r="A538" s="30">
        <f>STOCK!C957</f>
        <v>0</v>
      </c>
      <c r="B538" s="30">
        <f>STOCK!D957</f>
        <v>0</v>
      </c>
      <c r="C538" s="30">
        <f>STOCK!E957</f>
        <v>0</v>
      </c>
      <c r="D538" s="30">
        <f>STOCK!F957</f>
        <v>0</v>
      </c>
      <c r="E538" s="30">
        <f>STOCK!G957</f>
        <v>0</v>
      </c>
      <c r="F538" s="30" t="e">
        <f>STOCK!#REF!</f>
        <v>#REF!</v>
      </c>
      <c r="G538" s="30">
        <f>STOCK!H957</f>
        <v>0</v>
      </c>
      <c r="H538" s="30" t="e">
        <f>STOCK!#REF!</f>
        <v>#REF!</v>
      </c>
      <c r="I538" s="30">
        <f>STOCK!I957</f>
        <v>0</v>
      </c>
      <c r="J538" s="30">
        <f>STOCK!J957</f>
        <v>0</v>
      </c>
      <c r="K538" s="30" t="e">
        <f>STOCK!#REF!</f>
        <v>#REF!</v>
      </c>
      <c r="L538" s="30">
        <f>STOCK!K957</f>
        <v>0</v>
      </c>
      <c r="U538" s="30">
        <v>1</v>
      </c>
      <c r="V538" s="30">
        <f>STOCK!O957</f>
        <v>0</v>
      </c>
      <c r="X538" s="30">
        <v>0</v>
      </c>
      <c r="Y538" s="30">
        <f t="shared" si="9"/>
        <v>0</v>
      </c>
      <c r="AG538" s="30">
        <f>STOCK!A957</f>
        <v>0</v>
      </c>
      <c r="AI538" s="30">
        <v>0</v>
      </c>
    </row>
    <row r="539" spans="1:35" x14ac:dyDescent="0.15">
      <c r="A539" s="30">
        <f>STOCK!C958</f>
        <v>0</v>
      </c>
      <c r="B539" s="30">
        <f>STOCK!D958</f>
        <v>0</v>
      </c>
      <c r="C539" s="30">
        <f>STOCK!E958</f>
        <v>0</v>
      </c>
      <c r="D539" s="30">
        <f>STOCK!F958</f>
        <v>0</v>
      </c>
      <c r="E539" s="30">
        <f>STOCK!G958</f>
        <v>0</v>
      </c>
      <c r="F539" s="30" t="e">
        <f>STOCK!#REF!</f>
        <v>#REF!</v>
      </c>
      <c r="G539" s="30">
        <f>STOCK!H958</f>
        <v>0</v>
      </c>
      <c r="H539" s="30" t="e">
        <f>STOCK!#REF!</f>
        <v>#REF!</v>
      </c>
      <c r="I539" s="30">
        <f>STOCK!I958</f>
        <v>0</v>
      </c>
      <c r="J539" s="30">
        <f>STOCK!J958</f>
        <v>0</v>
      </c>
      <c r="K539" s="30" t="e">
        <f>STOCK!#REF!</f>
        <v>#REF!</v>
      </c>
      <c r="L539" s="30">
        <f>STOCK!K958</f>
        <v>0</v>
      </c>
      <c r="U539" s="30">
        <v>1</v>
      </c>
      <c r="V539" s="30">
        <f>STOCK!O958</f>
        <v>0</v>
      </c>
      <c r="X539" s="30">
        <v>0</v>
      </c>
      <c r="Y539" s="30">
        <f t="shared" si="9"/>
        <v>0</v>
      </c>
      <c r="AG539" s="30">
        <f>STOCK!A958</f>
        <v>0</v>
      </c>
      <c r="AI539" s="30">
        <v>0</v>
      </c>
    </row>
    <row r="540" spans="1:35" x14ac:dyDescent="0.15">
      <c r="A540" s="30">
        <f>STOCK!C959</f>
        <v>0</v>
      </c>
      <c r="B540" s="30">
        <f>STOCK!D959</f>
        <v>0</v>
      </c>
      <c r="C540" s="30">
        <f>STOCK!E959</f>
        <v>0</v>
      </c>
      <c r="D540" s="30">
        <f>STOCK!F959</f>
        <v>0</v>
      </c>
      <c r="E540" s="30">
        <f>STOCK!G959</f>
        <v>0</v>
      </c>
      <c r="F540" s="30" t="e">
        <f>STOCK!#REF!</f>
        <v>#REF!</v>
      </c>
      <c r="G540" s="30">
        <f>STOCK!H959</f>
        <v>0</v>
      </c>
      <c r="H540" s="30" t="e">
        <f>STOCK!#REF!</f>
        <v>#REF!</v>
      </c>
      <c r="I540" s="30">
        <f>STOCK!I959</f>
        <v>0</v>
      </c>
      <c r="J540" s="30">
        <f>STOCK!J959</f>
        <v>0</v>
      </c>
      <c r="K540" s="30" t="e">
        <f>STOCK!#REF!</f>
        <v>#REF!</v>
      </c>
      <c r="L540" s="30">
        <f>STOCK!K959</f>
        <v>0</v>
      </c>
      <c r="U540" s="30">
        <v>1</v>
      </c>
      <c r="V540" s="30">
        <f>STOCK!O959</f>
        <v>0</v>
      </c>
      <c r="X540" s="30">
        <v>0</v>
      </c>
      <c r="Y540" s="30">
        <f t="shared" si="9"/>
        <v>0</v>
      </c>
      <c r="AG540" s="30">
        <f>STOCK!A959</f>
        <v>0</v>
      </c>
      <c r="AI540" s="30">
        <v>0</v>
      </c>
    </row>
    <row r="541" spans="1:35" x14ac:dyDescent="0.15">
      <c r="A541" s="30">
        <f>STOCK!C960</f>
        <v>0</v>
      </c>
      <c r="B541" s="30">
        <f>STOCK!D960</f>
        <v>0</v>
      </c>
      <c r="C541" s="30">
        <f>STOCK!E960</f>
        <v>0</v>
      </c>
      <c r="D541" s="30">
        <f>STOCK!F960</f>
        <v>0</v>
      </c>
      <c r="E541" s="30">
        <f>STOCK!G960</f>
        <v>0</v>
      </c>
      <c r="F541" s="30" t="e">
        <f>STOCK!#REF!</f>
        <v>#REF!</v>
      </c>
      <c r="G541" s="30">
        <f>STOCK!H960</f>
        <v>0</v>
      </c>
      <c r="H541" s="30" t="e">
        <f>STOCK!#REF!</f>
        <v>#REF!</v>
      </c>
      <c r="I541" s="30">
        <f>STOCK!I960</f>
        <v>0</v>
      </c>
      <c r="J541" s="30">
        <f>STOCK!J960</f>
        <v>0</v>
      </c>
      <c r="K541" s="30" t="e">
        <f>STOCK!#REF!</f>
        <v>#REF!</v>
      </c>
      <c r="L541" s="30">
        <f>STOCK!K960</f>
        <v>0</v>
      </c>
      <c r="U541" s="30">
        <v>1</v>
      </c>
      <c r="V541" s="30">
        <f>STOCK!O960</f>
        <v>0</v>
      </c>
      <c r="X541" s="30">
        <v>0</v>
      </c>
      <c r="Y541" s="30">
        <f t="shared" si="9"/>
        <v>0</v>
      </c>
      <c r="AG541" s="30">
        <f>STOCK!A960</f>
        <v>0</v>
      </c>
      <c r="AI541" s="30">
        <v>0</v>
      </c>
    </row>
    <row r="542" spans="1:35" x14ac:dyDescent="0.15">
      <c r="A542" s="30">
        <f>STOCK!C961</f>
        <v>0</v>
      </c>
      <c r="B542" s="30">
        <f>STOCK!D961</f>
        <v>0</v>
      </c>
      <c r="C542" s="30">
        <f>STOCK!E961</f>
        <v>0</v>
      </c>
      <c r="D542" s="30">
        <f>STOCK!F961</f>
        <v>0</v>
      </c>
      <c r="E542" s="30">
        <f>STOCK!G961</f>
        <v>0</v>
      </c>
      <c r="F542" s="30" t="e">
        <f>STOCK!#REF!</f>
        <v>#REF!</v>
      </c>
      <c r="G542" s="30">
        <f>STOCK!H961</f>
        <v>0</v>
      </c>
      <c r="H542" s="30" t="e">
        <f>STOCK!#REF!</f>
        <v>#REF!</v>
      </c>
      <c r="I542" s="30">
        <f>STOCK!I961</f>
        <v>0</v>
      </c>
      <c r="J542" s="30">
        <f>STOCK!J961</f>
        <v>0</v>
      </c>
      <c r="K542" s="30" t="e">
        <f>STOCK!#REF!</f>
        <v>#REF!</v>
      </c>
      <c r="L542" s="30">
        <f>STOCK!K961</f>
        <v>0</v>
      </c>
      <c r="U542" s="30">
        <v>1</v>
      </c>
      <c r="V542" s="30">
        <f>STOCK!O961</f>
        <v>0</v>
      </c>
      <c r="X542" s="30">
        <v>0</v>
      </c>
      <c r="Y542" s="30">
        <f t="shared" si="9"/>
        <v>0</v>
      </c>
      <c r="AG542" s="30">
        <f>STOCK!A961</f>
        <v>0</v>
      </c>
      <c r="AI542" s="30">
        <v>0</v>
      </c>
    </row>
    <row r="543" spans="1:35" x14ac:dyDescent="0.15">
      <c r="A543" s="30">
        <f>STOCK!C962</f>
        <v>0</v>
      </c>
      <c r="B543" s="30">
        <f>STOCK!D962</f>
        <v>0</v>
      </c>
      <c r="C543" s="30">
        <f>STOCK!E962</f>
        <v>0</v>
      </c>
      <c r="D543" s="30">
        <f>STOCK!F962</f>
        <v>0</v>
      </c>
      <c r="E543" s="30">
        <f>STOCK!G962</f>
        <v>0</v>
      </c>
      <c r="F543" s="30" t="e">
        <f>STOCK!#REF!</f>
        <v>#REF!</v>
      </c>
      <c r="G543" s="30">
        <f>STOCK!H962</f>
        <v>0</v>
      </c>
      <c r="H543" s="30" t="e">
        <f>STOCK!#REF!</f>
        <v>#REF!</v>
      </c>
      <c r="I543" s="30">
        <f>STOCK!I962</f>
        <v>0</v>
      </c>
      <c r="J543" s="30">
        <f>STOCK!J962</f>
        <v>0</v>
      </c>
      <c r="K543" s="30" t="e">
        <f>STOCK!#REF!</f>
        <v>#REF!</v>
      </c>
      <c r="L543" s="30">
        <f>STOCK!K962</f>
        <v>0</v>
      </c>
      <c r="U543" s="30">
        <v>1</v>
      </c>
      <c r="V543" s="30">
        <f>STOCK!O962</f>
        <v>0</v>
      </c>
      <c r="X543" s="30">
        <v>0</v>
      </c>
      <c r="Y543" s="30">
        <f t="shared" si="9"/>
        <v>0</v>
      </c>
      <c r="AG543" s="30">
        <f>STOCK!A962</f>
        <v>0</v>
      </c>
      <c r="AI543" s="30">
        <v>0</v>
      </c>
    </row>
    <row r="544" spans="1:35" x14ac:dyDescent="0.15">
      <c r="A544" s="30">
        <f>STOCK!C963</f>
        <v>0</v>
      </c>
      <c r="B544" s="30">
        <f>STOCK!D963</f>
        <v>0</v>
      </c>
      <c r="C544" s="30">
        <f>STOCK!E963</f>
        <v>0</v>
      </c>
      <c r="D544" s="30">
        <f>STOCK!F963</f>
        <v>0</v>
      </c>
      <c r="E544" s="30">
        <f>STOCK!G963</f>
        <v>0</v>
      </c>
      <c r="F544" s="30" t="e">
        <f>STOCK!#REF!</f>
        <v>#REF!</v>
      </c>
      <c r="G544" s="30">
        <f>STOCK!H963</f>
        <v>0</v>
      </c>
      <c r="H544" s="30" t="e">
        <f>STOCK!#REF!</f>
        <v>#REF!</v>
      </c>
      <c r="I544" s="30">
        <f>STOCK!I963</f>
        <v>0</v>
      </c>
      <c r="J544" s="30">
        <f>STOCK!J963</f>
        <v>0</v>
      </c>
      <c r="K544" s="30" t="e">
        <f>STOCK!#REF!</f>
        <v>#REF!</v>
      </c>
      <c r="L544" s="30">
        <f>STOCK!K963</f>
        <v>0</v>
      </c>
      <c r="U544" s="30">
        <v>1</v>
      </c>
      <c r="V544" s="30">
        <f>STOCK!O963</f>
        <v>0</v>
      </c>
      <c r="X544" s="30">
        <v>0</v>
      </c>
      <c r="Y544" s="30">
        <f t="shared" si="9"/>
        <v>0</v>
      </c>
      <c r="AG544" s="30">
        <f>STOCK!A963</f>
        <v>0</v>
      </c>
      <c r="AI544" s="30">
        <v>0</v>
      </c>
    </row>
    <row r="545" spans="1:35" x14ac:dyDescent="0.15">
      <c r="A545" s="30">
        <f>STOCK!C964</f>
        <v>0</v>
      </c>
      <c r="B545" s="30">
        <f>STOCK!D964</f>
        <v>0</v>
      </c>
      <c r="C545" s="30">
        <f>STOCK!E964</f>
        <v>0</v>
      </c>
      <c r="D545" s="30">
        <f>STOCK!F964</f>
        <v>0</v>
      </c>
      <c r="E545" s="30">
        <f>STOCK!G964</f>
        <v>0</v>
      </c>
      <c r="F545" s="30" t="e">
        <f>STOCK!#REF!</f>
        <v>#REF!</v>
      </c>
      <c r="G545" s="30">
        <f>STOCK!H964</f>
        <v>0</v>
      </c>
      <c r="H545" s="30" t="e">
        <f>STOCK!#REF!</f>
        <v>#REF!</v>
      </c>
      <c r="I545" s="30">
        <f>STOCK!I964</f>
        <v>0</v>
      </c>
      <c r="J545" s="30">
        <f>STOCK!J964</f>
        <v>0</v>
      </c>
      <c r="K545" s="30" t="e">
        <f>STOCK!#REF!</f>
        <v>#REF!</v>
      </c>
      <c r="L545" s="30">
        <f>STOCK!K964</f>
        <v>0</v>
      </c>
      <c r="U545" s="30">
        <v>1</v>
      </c>
      <c r="V545" s="30">
        <f>STOCK!O964</f>
        <v>0</v>
      </c>
      <c r="X545" s="30">
        <v>0</v>
      </c>
      <c r="Y545" s="30">
        <f t="shared" si="9"/>
        <v>0</v>
      </c>
      <c r="AG545" s="30">
        <f>STOCK!A964</f>
        <v>0</v>
      </c>
      <c r="AI545" s="30">
        <v>0</v>
      </c>
    </row>
    <row r="546" spans="1:35" x14ac:dyDescent="0.15">
      <c r="A546" s="30">
        <f>STOCK!C965</f>
        <v>0</v>
      </c>
      <c r="B546" s="30">
        <f>STOCK!D965</f>
        <v>0</v>
      </c>
      <c r="C546" s="30">
        <f>STOCK!E965</f>
        <v>0</v>
      </c>
      <c r="D546" s="30">
        <f>STOCK!F965</f>
        <v>0</v>
      </c>
      <c r="E546" s="30">
        <f>STOCK!G965</f>
        <v>0</v>
      </c>
      <c r="F546" s="30" t="e">
        <f>STOCK!#REF!</f>
        <v>#REF!</v>
      </c>
      <c r="G546" s="30">
        <f>STOCK!H965</f>
        <v>0</v>
      </c>
      <c r="H546" s="30" t="e">
        <f>STOCK!#REF!</f>
        <v>#REF!</v>
      </c>
      <c r="I546" s="30">
        <f>STOCK!I965</f>
        <v>0</v>
      </c>
      <c r="J546" s="30">
        <f>STOCK!J965</f>
        <v>0</v>
      </c>
      <c r="K546" s="30" t="e">
        <f>STOCK!#REF!</f>
        <v>#REF!</v>
      </c>
      <c r="L546" s="30">
        <f>STOCK!K965</f>
        <v>0</v>
      </c>
      <c r="U546" s="30">
        <v>1</v>
      </c>
      <c r="V546" s="30">
        <f>STOCK!O965</f>
        <v>0</v>
      </c>
      <c r="X546" s="30">
        <v>0</v>
      </c>
      <c r="Y546" s="30">
        <f t="shared" si="9"/>
        <v>0</v>
      </c>
      <c r="AG546" s="30">
        <f>STOCK!A965</f>
        <v>0</v>
      </c>
      <c r="AI546" s="30">
        <v>0</v>
      </c>
    </row>
    <row r="547" spans="1:35" x14ac:dyDescent="0.15">
      <c r="A547" s="30">
        <f>STOCK!C966</f>
        <v>0</v>
      </c>
      <c r="B547" s="30">
        <f>STOCK!D966</f>
        <v>0</v>
      </c>
      <c r="C547" s="30">
        <f>STOCK!E966</f>
        <v>0</v>
      </c>
      <c r="D547" s="30">
        <f>STOCK!F966</f>
        <v>0</v>
      </c>
      <c r="E547" s="30">
        <f>STOCK!G966</f>
        <v>0</v>
      </c>
      <c r="F547" s="30" t="e">
        <f>STOCK!#REF!</f>
        <v>#REF!</v>
      </c>
      <c r="G547" s="30">
        <f>STOCK!H966</f>
        <v>0</v>
      </c>
      <c r="H547" s="30" t="e">
        <f>STOCK!#REF!</f>
        <v>#REF!</v>
      </c>
      <c r="I547" s="30">
        <f>STOCK!I966</f>
        <v>0</v>
      </c>
      <c r="J547" s="30">
        <f>STOCK!J966</f>
        <v>0</v>
      </c>
      <c r="K547" s="30" t="e">
        <f>STOCK!#REF!</f>
        <v>#REF!</v>
      </c>
      <c r="L547" s="30">
        <f>STOCK!K966</f>
        <v>0</v>
      </c>
      <c r="U547" s="30">
        <v>1</v>
      </c>
      <c r="V547" s="30">
        <f>STOCK!O966</f>
        <v>0</v>
      </c>
      <c r="X547" s="30">
        <v>0</v>
      </c>
      <c r="Y547" s="30">
        <f t="shared" si="9"/>
        <v>0</v>
      </c>
      <c r="AG547" s="30">
        <f>STOCK!A966</f>
        <v>0</v>
      </c>
      <c r="AI547" s="30">
        <v>0</v>
      </c>
    </row>
    <row r="548" spans="1:35" x14ac:dyDescent="0.15">
      <c r="A548" s="30">
        <f>STOCK!C967</f>
        <v>0</v>
      </c>
      <c r="B548" s="30">
        <f>STOCK!D967</f>
        <v>0</v>
      </c>
      <c r="C548" s="30">
        <f>STOCK!E967</f>
        <v>0</v>
      </c>
      <c r="D548" s="30">
        <f>STOCK!F967</f>
        <v>0</v>
      </c>
      <c r="E548" s="30">
        <f>STOCK!G967</f>
        <v>0</v>
      </c>
      <c r="F548" s="30" t="e">
        <f>STOCK!#REF!</f>
        <v>#REF!</v>
      </c>
      <c r="G548" s="30">
        <f>STOCK!H967</f>
        <v>0</v>
      </c>
      <c r="H548" s="30" t="e">
        <f>STOCK!#REF!</f>
        <v>#REF!</v>
      </c>
      <c r="I548" s="30">
        <f>STOCK!I967</f>
        <v>0</v>
      </c>
      <c r="J548" s="30">
        <f>STOCK!J967</f>
        <v>0</v>
      </c>
      <c r="K548" s="30" t="e">
        <f>STOCK!#REF!</f>
        <v>#REF!</v>
      </c>
      <c r="L548" s="30">
        <f>STOCK!K967</f>
        <v>0</v>
      </c>
      <c r="U548" s="30">
        <v>1</v>
      </c>
      <c r="V548" s="30">
        <f>STOCK!O967</f>
        <v>0</v>
      </c>
      <c r="X548" s="30">
        <v>0</v>
      </c>
      <c r="Y548" s="30">
        <f t="shared" si="9"/>
        <v>0</v>
      </c>
      <c r="AG548" s="30">
        <f>STOCK!A967</f>
        <v>0</v>
      </c>
      <c r="AI548" s="30">
        <v>0</v>
      </c>
    </row>
    <row r="549" spans="1:35" x14ac:dyDescent="0.15">
      <c r="A549" s="30">
        <f>STOCK!C968</f>
        <v>0</v>
      </c>
      <c r="B549" s="30">
        <f>STOCK!D968</f>
        <v>0</v>
      </c>
      <c r="C549" s="30">
        <f>STOCK!E968</f>
        <v>0</v>
      </c>
      <c r="D549" s="30">
        <f>STOCK!F968</f>
        <v>0</v>
      </c>
      <c r="E549" s="30">
        <f>STOCK!G968</f>
        <v>0</v>
      </c>
      <c r="F549" s="30" t="e">
        <f>STOCK!#REF!</f>
        <v>#REF!</v>
      </c>
      <c r="G549" s="30">
        <f>STOCK!H968</f>
        <v>0</v>
      </c>
      <c r="H549" s="30" t="e">
        <f>STOCK!#REF!</f>
        <v>#REF!</v>
      </c>
      <c r="I549" s="30">
        <f>STOCK!I968</f>
        <v>0</v>
      </c>
      <c r="J549" s="30">
        <f>STOCK!J968</f>
        <v>0</v>
      </c>
      <c r="K549" s="30" t="e">
        <f>STOCK!#REF!</f>
        <v>#REF!</v>
      </c>
      <c r="L549" s="30">
        <f>STOCK!K968</f>
        <v>0</v>
      </c>
      <c r="U549" s="30">
        <v>1</v>
      </c>
      <c r="V549" s="30">
        <f>STOCK!O968</f>
        <v>0</v>
      </c>
      <c r="X549" s="30">
        <v>0</v>
      </c>
      <c r="Y549" s="30">
        <f t="shared" si="9"/>
        <v>0</v>
      </c>
      <c r="AG549" s="30">
        <f>STOCK!A968</f>
        <v>0</v>
      </c>
      <c r="AI549" s="30">
        <v>0</v>
      </c>
    </row>
    <row r="550" spans="1:35" x14ac:dyDescent="0.15">
      <c r="A550" s="30">
        <f>STOCK!C969</f>
        <v>0</v>
      </c>
      <c r="B550" s="30">
        <f>STOCK!D969</f>
        <v>0</v>
      </c>
      <c r="C550" s="30">
        <f>STOCK!E969</f>
        <v>0</v>
      </c>
      <c r="D550" s="30">
        <f>STOCK!F969</f>
        <v>0</v>
      </c>
      <c r="E550" s="30">
        <f>STOCK!G969</f>
        <v>0</v>
      </c>
      <c r="F550" s="30" t="e">
        <f>STOCK!#REF!</f>
        <v>#REF!</v>
      </c>
      <c r="G550" s="30">
        <f>STOCK!H969</f>
        <v>0</v>
      </c>
      <c r="H550" s="30" t="e">
        <f>STOCK!#REF!</f>
        <v>#REF!</v>
      </c>
      <c r="I550" s="30">
        <f>STOCK!I969</f>
        <v>0</v>
      </c>
      <c r="J550" s="30">
        <f>STOCK!J969</f>
        <v>0</v>
      </c>
      <c r="K550" s="30" t="e">
        <f>STOCK!#REF!</f>
        <v>#REF!</v>
      </c>
      <c r="L550" s="30">
        <f>STOCK!K969</f>
        <v>0</v>
      </c>
      <c r="U550" s="30">
        <v>1</v>
      </c>
      <c r="V550" s="30">
        <f>STOCK!O969</f>
        <v>0</v>
      </c>
      <c r="X550" s="30">
        <v>0</v>
      </c>
      <c r="Y550" s="30">
        <f t="shared" si="9"/>
        <v>0</v>
      </c>
      <c r="AG550" s="30">
        <f>STOCK!A969</f>
        <v>0</v>
      </c>
      <c r="AI550" s="30">
        <v>0</v>
      </c>
    </row>
    <row r="551" spans="1:35" x14ac:dyDescent="0.15">
      <c r="A551" s="30">
        <f>STOCK!C970</f>
        <v>0</v>
      </c>
      <c r="B551" s="30">
        <f>STOCK!D970</f>
        <v>0</v>
      </c>
      <c r="C551" s="30">
        <f>STOCK!E970</f>
        <v>0</v>
      </c>
      <c r="D551" s="30">
        <f>STOCK!F970</f>
        <v>0</v>
      </c>
      <c r="E551" s="30">
        <f>STOCK!G970</f>
        <v>0</v>
      </c>
      <c r="F551" s="30" t="e">
        <f>STOCK!#REF!</f>
        <v>#REF!</v>
      </c>
      <c r="G551" s="30">
        <f>STOCK!H970</f>
        <v>0</v>
      </c>
      <c r="H551" s="30" t="e">
        <f>STOCK!#REF!</f>
        <v>#REF!</v>
      </c>
      <c r="I551" s="30">
        <f>STOCK!I970</f>
        <v>0</v>
      </c>
      <c r="J551" s="30">
        <f>STOCK!J970</f>
        <v>0</v>
      </c>
      <c r="K551" s="30" t="e">
        <f>STOCK!#REF!</f>
        <v>#REF!</v>
      </c>
      <c r="L551" s="30">
        <f>STOCK!K970</f>
        <v>0</v>
      </c>
      <c r="U551" s="30">
        <v>1</v>
      </c>
      <c r="V551" s="30">
        <f>STOCK!O970</f>
        <v>0</v>
      </c>
      <c r="X551" s="30">
        <v>0</v>
      </c>
      <c r="Y551" s="30">
        <f t="shared" si="9"/>
        <v>0</v>
      </c>
      <c r="AG551" s="30">
        <f>STOCK!A970</f>
        <v>0</v>
      </c>
      <c r="AI551" s="30">
        <v>0</v>
      </c>
    </row>
    <row r="552" spans="1:35" x14ac:dyDescent="0.15">
      <c r="A552" s="30">
        <f>STOCK!C971</f>
        <v>0</v>
      </c>
      <c r="B552" s="30">
        <f>STOCK!D971</f>
        <v>0</v>
      </c>
      <c r="C552" s="30">
        <f>STOCK!E971</f>
        <v>0</v>
      </c>
      <c r="D552" s="30">
        <f>STOCK!F971</f>
        <v>0</v>
      </c>
      <c r="E552" s="30">
        <f>STOCK!G971</f>
        <v>0</v>
      </c>
      <c r="F552" s="30" t="e">
        <f>STOCK!#REF!</f>
        <v>#REF!</v>
      </c>
      <c r="G552" s="30">
        <f>STOCK!H971</f>
        <v>0</v>
      </c>
      <c r="H552" s="30" t="e">
        <f>STOCK!#REF!</f>
        <v>#REF!</v>
      </c>
      <c r="I552" s="30">
        <f>STOCK!I971</f>
        <v>0</v>
      </c>
      <c r="J552" s="30">
        <f>STOCK!J971</f>
        <v>0</v>
      </c>
      <c r="K552" s="30" t="e">
        <f>STOCK!#REF!</f>
        <v>#REF!</v>
      </c>
      <c r="L552" s="30">
        <f>STOCK!K971</f>
        <v>0</v>
      </c>
      <c r="U552" s="30">
        <v>1</v>
      </c>
      <c r="V552" s="30">
        <f>STOCK!O971</f>
        <v>0</v>
      </c>
      <c r="X552" s="30">
        <v>0</v>
      </c>
      <c r="Y552" s="30">
        <f t="shared" si="9"/>
        <v>0</v>
      </c>
      <c r="AG552" s="30">
        <f>STOCK!A971</f>
        <v>0</v>
      </c>
      <c r="AI552" s="30">
        <v>0</v>
      </c>
    </row>
    <row r="553" spans="1:35" x14ac:dyDescent="0.15">
      <c r="A553" s="30">
        <f>STOCK!C972</f>
        <v>0</v>
      </c>
      <c r="B553" s="30">
        <f>STOCK!D972</f>
        <v>0</v>
      </c>
      <c r="C553" s="30">
        <f>STOCK!E972</f>
        <v>0</v>
      </c>
      <c r="D553" s="30">
        <f>STOCK!F972</f>
        <v>0</v>
      </c>
      <c r="E553" s="30">
        <f>STOCK!G972</f>
        <v>0</v>
      </c>
      <c r="F553" s="30" t="e">
        <f>STOCK!#REF!</f>
        <v>#REF!</v>
      </c>
      <c r="G553" s="30">
        <f>STOCK!H972</f>
        <v>0</v>
      </c>
      <c r="H553" s="30" t="e">
        <f>STOCK!#REF!</f>
        <v>#REF!</v>
      </c>
      <c r="I553" s="30">
        <f>STOCK!I972</f>
        <v>0</v>
      </c>
      <c r="J553" s="30">
        <f>STOCK!J972</f>
        <v>0</v>
      </c>
      <c r="K553" s="30" t="e">
        <f>STOCK!#REF!</f>
        <v>#REF!</v>
      </c>
      <c r="L553" s="30">
        <f>STOCK!K972</f>
        <v>0</v>
      </c>
      <c r="U553" s="30">
        <v>1</v>
      </c>
      <c r="V553" s="30">
        <f>STOCK!O972</f>
        <v>0</v>
      </c>
      <c r="X553" s="30">
        <v>0</v>
      </c>
      <c r="Y553" s="30">
        <f t="shared" si="9"/>
        <v>0</v>
      </c>
      <c r="AG553" s="30">
        <f>STOCK!A972</f>
        <v>0</v>
      </c>
      <c r="AI553" s="30">
        <v>0</v>
      </c>
    </row>
    <row r="554" spans="1:35" x14ac:dyDescent="0.15">
      <c r="A554" s="30">
        <f>STOCK!C973</f>
        <v>0</v>
      </c>
      <c r="B554" s="30">
        <f>STOCK!D973</f>
        <v>0</v>
      </c>
      <c r="C554" s="30">
        <f>STOCK!E973</f>
        <v>0</v>
      </c>
      <c r="D554" s="30">
        <f>STOCK!F973</f>
        <v>0</v>
      </c>
      <c r="E554" s="30">
        <f>STOCK!G973</f>
        <v>0</v>
      </c>
      <c r="F554" s="30" t="e">
        <f>STOCK!#REF!</f>
        <v>#REF!</v>
      </c>
      <c r="G554" s="30">
        <f>STOCK!H973</f>
        <v>0</v>
      </c>
      <c r="H554" s="30" t="e">
        <f>STOCK!#REF!</f>
        <v>#REF!</v>
      </c>
      <c r="I554" s="30">
        <f>STOCK!I973</f>
        <v>0</v>
      </c>
      <c r="J554" s="30">
        <f>STOCK!J973</f>
        <v>0</v>
      </c>
      <c r="K554" s="30" t="e">
        <f>STOCK!#REF!</f>
        <v>#REF!</v>
      </c>
      <c r="L554" s="30">
        <f>STOCK!K973</f>
        <v>0</v>
      </c>
      <c r="U554" s="30">
        <v>1</v>
      </c>
      <c r="V554" s="30">
        <f>STOCK!O973</f>
        <v>0</v>
      </c>
      <c r="X554" s="30">
        <v>0</v>
      </c>
      <c r="Y554" s="30">
        <f t="shared" si="9"/>
        <v>0</v>
      </c>
      <c r="AG554" s="30">
        <f>STOCK!A973</f>
        <v>0</v>
      </c>
      <c r="AI554" s="30">
        <v>0</v>
      </c>
    </row>
    <row r="555" spans="1:35" x14ac:dyDescent="0.15">
      <c r="A555" s="30">
        <f>STOCK!C974</f>
        <v>0</v>
      </c>
      <c r="B555" s="30">
        <f>STOCK!D974</f>
        <v>0</v>
      </c>
      <c r="C555" s="30">
        <f>STOCK!E974</f>
        <v>0</v>
      </c>
      <c r="D555" s="30">
        <f>STOCK!F974</f>
        <v>0</v>
      </c>
      <c r="E555" s="30">
        <f>STOCK!G974</f>
        <v>0</v>
      </c>
      <c r="F555" s="30" t="e">
        <f>STOCK!#REF!</f>
        <v>#REF!</v>
      </c>
      <c r="G555" s="30">
        <f>STOCK!H974</f>
        <v>0</v>
      </c>
      <c r="H555" s="30" t="e">
        <f>STOCK!#REF!</f>
        <v>#REF!</v>
      </c>
      <c r="I555" s="30">
        <f>STOCK!I974</f>
        <v>0</v>
      </c>
      <c r="J555" s="30">
        <f>STOCK!J974</f>
        <v>0</v>
      </c>
      <c r="K555" s="30" t="e">
        <f>STOCK!#REF!</f>
        <v>#REF!</v>
      </c>
      <c r="L555" s="30">
        <f>STOCK!K974</f>
        <v>0</v>
      </c>
      <c r="U555" s="30">
        <v>1</v>
      </c>
      <c r="V555" s="30">
        <f>STOCK!O974</f>
        <v>0</v>
      </c>
      <c r="X555" s="30">
        <v>0</v>
      </c>
      <c r="Y555" s="30">
        <f t="shared" si="9"/>
        <v>0</v>
      </c>
      <c r="AG555" s="30">
        <f>STOCK!A974</f>
        <v>0</v>
      </c>
      <c r="AI555" s="30">
        <v>0</v>
      </c>
    </row>
    <row r="556" spans="1:35" x14ac:dyDescent="0.15">
      <c r="A556" s="30">
        <f>STOCK!C975</f>
        <v>0</v>
      </c>
      <c r="B556" s="30">
        <f>STOCK!D975</f>
        <v>0</v>
      </c>
      <c r="C556" s="30">
        <f>STOCK!E975</f>
        <v>0</v>
      </c>
      <c r="D556" s="30">
        <f>STOCK!F975</f>
        <v>0</v>
      </c>
      <c r="E556" s="30">
        <f>STOCK!G975</f>
        <v>0</v>
      </c>
      <c r="F556" s="30" t="e">
        <f>STOCK!#REF!</f>
        <v>#REF!</v>
      </c>
      <c r="G556" s="30">
        <f>STOCK!H975</f>
        <v>0</v>
      </c>
      <c r="H556" s="30" t="e">
        <f>STOCK!#REF!</f>
        <v>#REF!</v>
      </c>
      <c r="I556" s="30">
        <f>STOCK!I975</f>
        <v>0</v>
      </c>
      <c r="J556" s="30">
        <f>STOCK!J975</f>
        <v>0</v>
      </c>
      <c r="K556" s="30" t="e">
        <f>STOCK!#REF!</f>
        <v>#REF!</v>
      </c>
      <c r="L556" s="30">
        <f>STOCK!K975</f>
        <v>0</v>
      </c>
      <c r="U556" s="30">
        <v>1</v>
      </c>
      <c r="V556" s="30">
        <f>STOCK!O975</f>
        <v>0</v>
      </c>
      <c r="X556" s="30">
        <v>0</v>
      </c>
      <c r="Y556" s="30">
        <f t="shared" si="9"/>
        <v>0</v>
      </c>
      <c r="AG556" s="30">
        <f>STOCK!A975</f>
        <v>0</v>
      </c>
      <c r="AI556" s="30">
        <v>0</v>
      </c>
    </row>
    <row r="557" spans="1:35" x14ac:dyDescent="0.15">
      <c r="A557" s="30">
        <f>STOCK!C976</f>
        <v>0</v>
      </c>
      <c r="B557" s="30">
        <f>STOCK!D976</f>
        <v>0</v>
      </c>
      <c r="C557" s="30">
        <f>STOCK!E976</f>
        <v>0</v>
      </c>
      <c r="D557" s="30">
        <f>STOCK!F976</f>
        <v>0</v>
      </c>
      <c r="E557" s="30">
        <f>STOCK!G976</f>
        <v>0</v>
      </c>
      <c r="F557" s="30" t="e">
        <f>STOCK!#REF!</f>
        <v>#REF!</v>
      </c>
      <c r="G557" s="30">
        <f>STOCK!H976</f>
        <v>0</v>
      </c>
      <c r="H557" s="30" t="e">
        <f>STOCK!#REF!</f>
        <v>#REF!</v>
      </c>
      <c r="I557" s="30">
        <f>STOCK!I976</f>
        <v>0</v>
      </c>
      <c r="J557" s="30">
        <f>STOCK!J976</f>
        <v>0</v>
      </c>
      <c r="K557" s="30" t="e">
        <f>STOCK!#REF!</f>
        <v>#REF!</v>
      </c>
      <c r="L557" s="30">
        <f>STOCK!K976</f>
        <v>0</v>
      </c>
      <c r="U557" s="30">
        <v>1</v>
      </c>
      <c r="V557" s="30">
        <f>STOCK!O976</f>
        <v>0</v>
      </c>
      <c r="X557" s="30">
        <v>0</v>
      </c>
      <c r="Y557" s="30">
        <f t="shared" si="9"/>
        <v>0</v>
      </c>
      <c r="AG557" s="30">
        <f>STOCK!A976</f>
        <v>0</v>
      </c>
      <c r="AI557" s="30">
        <v>0</v>
      </c>
    </row>
    <row r="558" spans="1:35" x14ac:dyDescent="0.15">
      <c r="A558" s="30">
        <f>STOCK!C977</f>
        <v>0</v>
      </c>
      <c r="B558" s="30">
        <f>STOCK!D977</f>
        <v>0</v>
      </c>
      <c r="C558" s="30">
        <f>STOCK!E977</f>
        <v>0</v>
      </c>
      <c r="D558" s="30">
        <f>STOCK!F977</f>
        <v>0</v>
      </c>
      <c r="E558" s="30">
        <f>STOCK!G977</f>
        <v>0</v>
      </c>
      <c r="F558" s="30" t="e">
        <f>STOCK!#REF!</f>
        <v>#REF!</v>
      </c>
      <c r="G558" s="30">
        <f>STOCK!H977</f>
        <v>0</v>
      </c>
      <c r="H558" s="30" t="e">
        <f>STOCK!#REF!</f>
        <v>#REF!</v>
      </c>
      <c r="I558" s="30">
        <f>STOCK!I977</f>
        <v>0</v>
      </c>
      <c r="J558" s="30">
        <f>STOCK!J977</f>
        <v>0</v>
      </c>
      <c r="K558" s="30" t="e">
        <f>STOCK!#REF!</f>
        <v>#REF!</v>
      </c>
      <c r="L558" s="30">
        <f>STOCK!K977</f>
        <v>0</v>
      </c>
      <c r="U558" s="30">
        <v>1</v>
      </c>
      <c r="V558" s="30">
        <f>STOCK!O977</f>
        <v>0</v>
      </c>
      <c r="X558" s="30">
        <v>0</v>
      </c>
      <c r="Y558" s="30">
        <f t="shared" si="9"/>
        <v>0</v>
      </c>
      <c r="AG558" s="30">
        <f>STOCK!A977</f>
        <v>0</v>
      </c>
      <c r="AI558" s="30">
        <v>0</v>
      </c>
    </row>
    <row r="559" spans="1:35" x14ac:dyDescent="0.15">
      <c r="A559" s="30">
        <f>STOCK!C978</f>
        <v>0</v>
      </c>
      <c r="B559" s="30">
        <f>STOCK!D978</f>
        <v>0</v>
      </c>
      <c r="C559" s="30">
        <f>STOCK!E978</f>
        <v>0</v>
      </c>
      <c r="D559" s="30">
        <f>STOCK!F978</f>
        <v>0</v>
      </c>
      <c r="E559" s="30">
        <f>STOCK!G978</f>
        <v>0</v>
      </c>
      <c r="F559" s="30" t="e">
        <f>STOCK!#REF!</f>
        <v>#REF!</v>
      </c>
      <c r="G559" s="30">
        <f>STOCK!H978</f>
        <v>0</v>
      </c>
      <c r="H559" s="30" t="e">
        <f>STOCK!#REF!</f>
        <v>#REF!</v>
      </c>
      <c r="I559" s="30">
        <f>STOCK!I978</f>
        <v>0</v>
      </c>
      <c r="J559" s="30">
        <f>STOCK!J978</f>
        <v>0</v>
      </c>
      <c r="K559" s="30" t="e">
        <f>STOCK!#REF!</f>
        <v>#REF!</v>
      </c>
      <c r="L559" s="30">
        <f>STOCK!K978</f>
        <v>0</v>
      </c>
      <c r="U559" s="30">
        <v>1</v>
      </c>
      <c r="V559" s="30">
        <f>STOCK!O978</f>
        <v>0</v>
      </c>
      <c r="X559" s="30">
        <v>0</v>
      </c>
      <c r="Y559" s="30">
        <f t="shared" si="9"/>
        <v>0</v>
      </c>
      <c r="AG559" s="30">
        <f>STOCK!A978</f>
        <v>0</v>
      </c>
      <c r="AI559" s="30">
        <v>0</v>
      </c>
    </row>
    <row r="560" spans="1:35" x14ac:dyDescent="0.15">
      <c r="A560" s="30">
        <f>STOCK!C979</f>
        <v>0</v>
      </c>
      <c r="B560" s="30">
        <f>STOCK!D979</f>
        <v>0</v>
      </c>
      <c r="C560" s="30">
        <f>STOCK!E979</f>
        <v>0</v>
      </c>
      <c r="D560" s="30">
        <f>STOCK!F979</f>
        <v>0</v>
      </c>
      <c r="E560" s="30">
        <f>STOCK!G979</f>
        <v>0</v>
      </c>
      <c r="F560" s="30" t="e">
        <f>STOCK!#REF!</f>
        <v>#REF!</v>
      </c>
      <c r="G560" s="30">
        <f>STOCK!H979</f>
        <v>0</v>
      </c>
      <c r="H560" s="30" t="e">
        <f>STOCK!#REF!</f>
        <v>#REF!</v>
      </c>
      <c r="I560" s="30">
        <f>STOCK!I979</f>
        <v>0</v>
      </c>
      <c r="J560" s="30">
        <f>STOCK!J979</f>
        <v>0</v>
      </c>
      <c r="K560" s="30" t="e">
        <f>STOCK!#REF!</f>
        <v>#REF!</v>
      </c>
      <c r="L560" s="30">
        <f>STOCK!K979</f>
        <v>0</v>
      </c>
      <c r="U560" s="30">
        <v>1</v>
      </c>
      <c r="V560" s="30">
        <f>STOCK!O979</f>
        <v>0</v>
      </c>
      <c r="X560" s="30">
        <v>0</v>
      </c>
      <c r="Y560" s="30">
        <f t="shared" si="9"/>
        <v>0</v>
      </c>
      <c r="AG560" s="30">
        <f>STOCK!A979</f>
        <v>0</v>
      </c>
      <c r="AI560" s="30">
        <v>0</v>
      </c>
    </row>
    <row r="561" spans="1:35" x14ac:dyDescent="0.15">
      <c r="A561" s="30">
        <f>STOCK!C980</f>
        <v>0</v>
      </c>
      <c r="B561" s="30">
        <f>STOCK!D980</f>
        <v>0</v>
      </c>
      <c r="C561" s="30">
        <f>STOCK!E980</f>
        <v>0</v>
      </c>
      <c r="D561" s="30">
        <f>STOCK!F980</f>
        <v>0</v>
      </c>
      <c r="E561" s="30">
        <f>STOCK!G980</f>
        <v>0</v>
      </c>
      <c r="F561" s="30" t="e">
        <f>STOCK!#REF!</f>
        <v>#REF!</v>
      </c>
      <c r="G561" s="30">
        <f>STOCK!H980</f>
        <v>0</v>
      </c>
      <c r="H561" s="30" t="e">
        <f>STOCK!#REF!</f>
        <v>#REF!</v>
      </c>
      <c r="I561" s="30">
        <f>STOCK!I980</f>
        <v>0</v>
      </c>
      <c r="J561" s="30">
        <f>STOCK!J980</f>
        <v>0</v>
      </c>
      <c r="K561" s="30" t="e">
        <f>STOCK!#REF!</f>
        <v>#REF!</v>
      </c>
      <c r="L561" s="30">
        <f>STOCK!K980</f>
        <v>0</v>
      </c>
      <c r="U561" s="30">
        <v>1</v>
      </c>
      <c r="V561" s="30">
        <f>STOCK!O980</f>
        <v>0</v>
      </c>
      <c r="X561" s="30">
        <v>0</v>
      </c>
      <c r="Y561" s="30">
        <f t="shared" si="9"/>
        <v>0</v>
      </c>
      <c r="AG561" s="30">
        <f>STOCK!A980</f>
        <v>0</v>
      </c>
      <c r="AI561" s="30">
        <v>0</v>
      </c>
    </row>
    <row r="562" spans="1:35" x14ac:dyDescent="0.15">
      <c r="A562" s="30">
        <f>STOCK!C981</f>
        <v>0</v>
      </c>
      <c r="B562" s="30">
        <f>STOCK!D981</f>
        <v>0</v>
      </c>
      <c r="C562" s="30">
        <f>STOCK!E981</f>
        <v>0</v>
      </c>
      <c r="D562" s="30">
        <f>STOCK!F981</f>
        <v>0</v>
      </c>
      <c r="E562" s="30">
        <f>STOCK!G981</f>
        <v>0</v>
      </c>
      <c r="F562" s="30" t="e">
        <f>STOCK!#REF!</f>
        <v>#REF!</v>
      </c>
      <c r="G562" s="30">
        <f>STOCK!H981</f>
        <v>0</v>
      </c>
      <c r="H562" s="30" t="e">
        <f>STOCK!#REF!</f>
        <v>#REF!</v>
      </c>
      <c r="I562" s="30">
        <f>STOCK!I981</f>
        <v>0</v>
      </c>
      <c r="J562" s="30">
        <f>STOCK!J981</f>
        <v>0</v>
      </c>
      <c r="K562" s="30" t="e">
        <f>STOCK!#REF!</f>
        <v>#REF!</v>
      </c>
      <c r="L562" s="30">
        <f>STOCK!K981</f>
        <v>0</v>
      </c>
      <c r="U562" s="30">
        <v>1</v>
      </c>
      <c r="V562" s="30">
        <f>STOCK!O981</f>
        <v>0</v>
      </c>
      <c r="X562" s="30">
        <v>0</v>
      </c>
      <c r="Y562" s="30">
        <f t="shared" si="9"/>
        <v>0</v>
      </c>
      <c r="AG562" s="30">
        <f>STOCK!A981</f>
        <v>0</v>
      </c>
      <c r="AI562" s="30">
        <v>0</v>
      </c>
    </row>
    <row r="563" spans="1:35" x14ac:dyDescent="0.15">
      <c r="A563" s="30">
        <f>STOCK!C982</f>
        <v>0</v>
      </c>
      <c r="B563" s="30">
        <f>STOCK!D982</f>
        <v>0</v>
      </c>
      <c r="C563" s="30">
        <f>STOCK!E982</f>
        <v>0</v>
      </c>
      <c r="D563" s="30">
        <f>STOCK!F982</f>
        <v>0</v>
      </c>
      <c r="E563" s="30">
        <f>STOCK!G982</f>
        <v>0</v>
      </c>
      <c r="F563" s="30" t="e">
        <f>STOCK!#REF!</f>
        <v>#REF!</v>
      </c>
      <c r="G563" s="30">
        <f>STOCK!H982</f>
        <v>0</v>
      </c>
      <c r="H563" s="30" t="e">
        <f>STOCK!#REF!</f>
        <v>#REF!</v>
      </c>
      <c r="I563" s="30">
        <f>STOCK!I982</f>
        <v>0</v>
      </c>
      <c r="J563" s="30">
        <f>STOCK!J982</f>
        <v>0</v>
      </c>
      <c r="K563" s="30" t="e">
        <f>STOCK!#REF!</f>
        <v>#REF!</v>
      </c>
      <c r="L563" s="30">
        <f>STOCK!K982</f>
        <v>0</v>
      </c>
      <c r="U563" s="30">
        <v>1</v>
      </c>
      <c r="V563" s="30">
        <f>STOCK!O982</f>
        <v>0</v>
      </c>
      <c r="X563" s="30">
        <v>0</v>
      </c>
      <c r="Y563" s="30">
        <f t="shared" si="9"/>
        <v>0</v>
      </c>
      <c r="AG563" s="30">
        <f>STOCK!A982</f>
        <v>0</v>
      </c>
      <c r="AI563" s="30">
        <v>0</v>
      </c>
    </row>
    <row r="564" spans="1:35" x14ac:dyDescent="0.15">
      <c r="A564" s="30">
        <f>STOCK!C983</f>
        <v>0</v>
      </c>
      <c r="B564" s="30">
        <f>STOCK!D983</f>
        <v>0</v>
      </c>
      <c r="C564" s="30">
        <f>STOCK!E983</f>
        <v>0</v>
      </c>
      <c r="D564" s="30">
        <f>STOCK!F983</f>
        <v>0</v>
      </c>
      <c r="E564" s="30">
        <f>STOCK!G983</f>
        <v>0</v>
      </c>
      <c r="F564" s="30" t="e">
        <f>STOCK!#REF!</f>
        <v>#REF!</v>
      </c>
      <c r="G564" s="30">
        <f>STOCK!H983</f>
        <v>0</v>
      </c>
      <c r="H564" s="30" t="e">
        <f>STOCK!#REF!</f>
        <v>#REF!</v>
      </c>
      <c r="I564" s="30">
        <f>STOCK!I983</f>
        <v>0</v>
      </c>
      <c r="J564" s="30">
        <f>STOCK!J983</f>
        <v>0</v>
      </c>
      <c r="K564" s="30" t="e">
        <f>STOCK!#REF!</f>
        <v>#REF!</v>
      </c>
      <c r="L564" s="30">
        <f>STOCK!K983</f>
        <v>0</v>
      </c>
      <c r="U564" s="30">
        <v>1</v>
      </c>
      <c r="V564" s="30">
        <f>STOCK!O983</f>
        <v>0</v>
      </c>
      <c r="X564" s="30">
        <v>0</v>
      </c>
      <c r="Y564" s="30">
        <f t="shared" si="9"/>
        <v>0</v>
      </c>
      <c r="AG564" s="30">
        <f>STOCK!A983</f>
        <v>0</v>
      </c>
      <c r="AI564" s="30">
        <v>0</v>
      </c>
    </row>
    <row r="565" spans="1:35" x14ac:dyDescent="0.15">
      <c r="A565" s="30">
        <f>STOCK!C984</f>
        <v>0</v>
      </c>
      <c r="B565" s="30">
        <f>STOCK!D984</f>
        <v>0</v>
      </c>
      <c r="C565" s="30">
        <f>STOCK!E984</f>
        <v>0</v>
      </c>
      <c r="D565" s="30">
        <f>STOCK!F984</f>
        <v>0</v>
      </c>
      <c r="E565" s="30">
        <f>STOCK!G984</f>
        <v>0</v>
      </c>
      <c r="F565" s="30" t="e">
        <f>STOCK!#REF!</f>
        <v>#REF!</v>
      </c>
      <c r="G565" s="30">
        <f>STOCK!H984</f>
        <v>0</v>
      </c>
      <c r="H565" s="30" t="e">
        <f>STOCK!#REF!</f>
        <v>#REF!</v>
      </c>
      <c r="I565" s="30">
        <f>STOCK!I984</f>
        <v>0</v>
      </c>
      <c r="J565" s="30">
        <f>STOCK!J984</f>
        <v>0</v>
      </c>
      <c r="K565" s="30" t="e">
        <f>STOCK!#REF!</f>
        <v>#REF!</v>
      </c>
      <c r="L565" s="30">
        <f>STOCK!K984</f>
        <v>0</v>
      </c>
      <c r="U565" s="30">
        <v>1</v>
      </c>
      <c r="V565" s="30">
        <f>STOCK!O984</f>
        <v>0</v>
      </c>
      <c r="X565" s="30">
        <v>0</v>
      </c>
      <c r="Y565" s="30">
        <f t="shared" si="9"/>
        <v>0</v>
      </c>
      <c r="AG565" s="30">
        <f>STOCK!A984</f>
        <v>0</v>
      </c>
      <c r="AI565" s="30">
        <v>0</v>
      </c>
    </row>
    <row r="566" spans="1:35" x14ac:dyDescent="0.15">
      <c r="A566" s="30">
        <f>STOCK!C985</f>
        <v>0</v>
      </c>
      <c r="B566" s="30">
        <f>STOCK!D985</f>
        <v>0</v>
      </c>
      <c r="C566" s="30">
        <f>STOCK!E985</f>
        <v>0</v>
      </c>
      <c r="D566" s="30">
        <f>STOCK!F985</f>
        <v>0</v>
      </c>
      <c r="E566" s="30">
        <f>STOCK!G985</f>
        <v>0</v>
      </c>
      <c r="F566" s="30" t="e">
        <f>STOCK!#REF!</f>
        <v>#REF!</v>
      </c>
      <c r="G566" s="30">
        <f>STOCK!H985</f>
        <v>0</v>
      </c>
      <c r="H566" s="30" t="e">
        <f>STOCK!#REF!</f>
        <v>#REF!</v>
      </c>
      <c r="I566" s="30">
        <f>STOCK!I985</f>
        <v>0</v>
      </c>
      <c r="J566" s="30">
        <f>STOCK!J985</f>
        <v>0</v>
      </c>
      <c r="K566" s="30" t="e">
        <f>STOCK!#REF!</f>
        <v>#REF!</v>
      </c>
      <c r="L566" s="30">
        <f>STOCK!K985</f>
        <v>0</v>
      </c>
      <c r="U566" s="30">
        <v>1</v>
      </c>
      <c r="V566" s="30">
        <f>STOCK!O985</f>
        <v>0</v>
      </c>
      <c r="X566" s="30">
        <v>0</v>
      </c>
      <c r="Y566" s="30">
        <f t="shared" si="9"/>
        <v>0</v>
      </c>
      <c r="AG566" s="30">
        <f>STOCK!A985</f>
        <v>0</v>
      </c>
      <c r="AI566" s="30">
        <v>0</v>
      </c>
    </row>
    <row r="567" spans="1:35" x14ac:dyDescent="0.15">
      <c r="A567" s="30">
        <f>STOCK!C986</f>
        <v>0</v>
      </c>
      <c r="B567" s="30">
        <f>STOCK!D986</f>
        <v>0</v>
      </c>
      <c r="C567" s="30">
        <f>STOCK!E986</f>
        <v>0</v>
      </c>
      <c r="D567" s="30">
        <f>STOCK!F986</f>
        <v>0</v>
      </c>
      <c r="E567" s="30">
        <f>STOCK!G986</f>
        <v>0</v>
      </c>
      <c r="F567" s="30" t="e">
        <f>STOCK!#REF!</f>
        <v>#REF!</v>
      </c>
      <c r="G567" s="30">
        <f>STOCK!H986</f>
        <v>0</v>
      </c>
      <c r="H567" s="30" t="e">
        <f>STOCK!#REF!</f>
        <v>#REF!</v>
      </c>
      <c r="I567" s="30">
        <f>STOCK!I986</f>
        <v>0</v>
      </c>
      <c r="J567" s="30">
        <f>STOCK!J986</f>
        <v>0</v>
      </c>
      <c r="K567" s="30" t="e">
        <f>STOCK!#REF!</f>
        <v>#REF!</v>
      </c>
      <c r="L567" s="30">
        <f>STOCK!K986</f>
        <v>0</v>
      </c>
      <c r="U567" s="30">
        <v>1</v>
      </c>
      <c r="V567" s="30">
        <f>STOCK!O986</f>
        <v>0</v>
      </c>
      <c r="X567" s="30">
        <v>0</v>
      </c>
      <c r="Y567" s="30">
        <f t="shared" si="9"/>
        <v>0</v>
      </c>
      <c r="AG567" s="30">
        <f>STOCK!A986</f>
        <v>0</v>
      </c>
      <c r="AI567" s="30">
        <v>0</v>
      </c>
    </row>
    <row r="568" spans="1:35" x14ac:dyDescent="0.15">
      <c r="A568" s="30">
        <f>STOCK!C987</f>
        <v>0</v>
      </c>
      <c r="B568" s="30">
        <f>STOCK!D987</f>
        <v>0</v>
      </c>
      <c r="C568" s="30">
        <f>STOCK!E987</f>
        <v>0</v>
      </c>
      <c r="D568" s="30">
        <f>STOCK!F987</f>
        <v>0</v>
      </c>
      <c r="E568" s="30">
        <f>STOCK!G987</f>
        <v>0</v>
      </c>
      <c r="F568" s="30" t="e">
        <f>STOCK!#REF!</f>
        <v>#REF!</v>
      </c>
      <c r="G568" s="30">
        <f>STOCK!H987</f>
        <v>0</v>
      </c>
      <c r="H568" s="30" t="e">
        <f>STOCK!#REF!</f>
        <v>#REF!</v>
      </c>
      <c r="I568" s="30">
        <f>STOCK!I987</f>
        <v>0</v>
      </c>
      <c r="J568" s="30">
        <f>STOCK!J987</f>
        <v>0</v>
      </c>
      <c r="K568" s="30" t="e">
        <f>STOCK!#REF!</f>
        <v>#REF!</v>
      </c>
      <c r="L568" s="30">
        <f>STOCK!K987</f>
        <v>0</v>
      </c>
      <c r="U568" s="30">
        <v>1</v>
      </c>
      <c r="V568" s="30">
        <f>STOCK!O987</f>
        <v>0</v>
      </c>
      <c r="X568" s="30">
        <v>0</v>
      </c>
      <c r="Y568" s="30">
        <f t="shared" si="9"/>
        <v>0</v>
      </c>
      <c r="AG568" s="30">
        <f>STOCK!A987</f>
        <v>0</v>
      </c>
      <c r="AI568" s="30">
        <v>0</v>
      </c>
    </row>
    <row r="569" spans="1:35" x14ac:dyDescent="0.15">
      <c r="A569" s="30">
        <f>STOCK!C988</f>
        <v>0</v>
      </c>
      <c r="B569" s="30">
        <f>STOCK!D988</f>
        <v>0</v>
      </c>
      <c r="C569" s="30">
        <f>STOCK!E988</f>
        <v>0</v>
      </c>
      <c r="D569" s="30">
        <f>STOCK!F988</f>
        <v>0</v>
      </c>
      <c r="E569" s="30">
        <f>STOCK!G988</f>
        <v>0</v>
      </c>
      <c r="F569" s="30" t="e">
        <f>STOCK!#REF!</f>
        <v>#REF!</v>
      </c>
      <c r="G569" s="30">
        <f>STOCK!H988</f>
        <v>0</v>
      </c>
      <c r="H569" s="30" t="e">
        <f>STOCK!#REF!</f>
        <v>#REF!</v>
      </c>
      <c r="I569" s="30">
        <f>STOCK!I988</f>
        <v>0</v>
      </c>
      <c r="J569" s="30">
        <f>STOCK!J988</f>
        <v>0</v>
      </c>
      <c r="K569" s="30" t="e">
        <f>STOCK!#REF!</f>
        <v>#REF!</v>
      </c>
      <c r="L569" s="30">
        <f>STOCK!K988</f>
        <v>0</v>
      </c>
      <c r="U569" s="30">
        <v>1</v>
      </c>
      <c r="V569" s="30">
        <f>STOCK!O988</f>
        <v>0</v>
      </c>
      <c r="X569" s="30">
        <v>0</v>
      </c>
      <c r="Y569" s="30">
        <f t="shared" si="9"/>
        <v>0</v>
      </c>
      <c r="AG569" s="30">
        <f>STOCK!A988</f>
        <v>0</v>
      </c>
      <c r="AI569" s="30">
        <v>0</v>
      </c>
    </row>
    <row r="570" spans="1:35" x14ac:dyDescent="0.15">
      <c r="A570" s="30">
        <f>STOCK!C989</f>
        <v>0</v>
      </c>
      <c r="B570" s="30">
        <f>STOCK!D989</f>
        <v>0</v>
      </c>
      <c r="C570" s="30">
        <f>STOCK!E989</f>
        <v>0</v>
      </c>
      <c r="D570" s="30">
        <f>STOCK!F989</f>
        <v>0</v>
      </c>
      <c r="E570" s="30">
        <f>STOCK!G989</f>
        <v>0</v>
      </c>
      <c r="F570" s="30" t="e">
        <f>STOCK!#REF!</f>
        <v>#REF!</v>
      </c>
      <c r="G570" s="30">
        <f>STOCK!H989</f>
        <v>0</v>
      </c>
      <c r="H570" s="30" t="e">
        <f>STOCK!#REF!</f>
        <v>#REF!</v>
      </c>
      <c r="I570" s="30">
        <f>STOCK!I989</f>
        <v>0</v>
      </c>
      <c r="J570" s="30">
        <f>STOCK!J989</f>
        <v>0</v>
      </c>
      <c r="K570" s="30" t="e">
        <f>STOCK!#REF!</f>
        <v>#REF!</v>
      </c>
      <c r="L570" s="30">
        <f>STOCK!K989</f>
        <v>0</v>
      </c>
      <c r="U570" s="30">
        <v>1</v>
      </c>
      <c r="V570" s="30">
        <f>STOCK!O989</f>
        <v>0</v>
      </c>
      <c r="X570" s="30">
        <v>0</v>
      </c>
      <c r="Y570" s="30">
        <f t="shared" si="9"/>
        <v>0</v>
      </c>
      <c r="AG570" s="30">
        <f>STOCK!A989</f>
        <v>0</v>
      </c>
      <c r="AI570" s="30">
        <v>0</v>
      </c>
    </row>
    <row r="571" spans="1:35" x14ac:dyDescent="0.15">
      <c r="A571" s="30">
        <f>STOCK!C990</f>
        <v>0</v>
      </c>
      <c r="B571" s="30">
        <f>STOCK!D990</f>
        <v>0</v>
      </c>
      <c r="C571" s="30">
        <f>STOCK!E990</f>
        <v>0</v>
      </c>
      <c r="D571" s="30">
        <f>STOCK!F990</f>
        <v>0</v>
      </c>
      <c r="E571" s="30">
        <f>STOCK!G990</f>
        <v>0</v>
      </c>
      <c r="F571" s="30" t="e">
        <f>STOCK!#REF!</f>
        <v>#REF!</v>
      </c>
      <c r="G571" s="30">
        <f>STOCK!H990</f>
        <v>0</v>
      </c>
      <c r="H571" s="30" t="e">
        <f>STOCK!#REF!</f>
        <v>#REF!</v>
      </c>
      <c r="I571" s="30">
        <f>STOCK!I990</f>
        <v>0</v>
      </c>
      <c r="J571" s="30">
        <f>STOCK!J990</f>
        <v>0</v>
      </c>
      <c r="K571" s="30" t="e">
        <f>STOCK!#REF!</f>
        <v>#REF!</v>
      </c>
      <c r="L571" s="30">
        <f>STOCK!K990</f>
        <v>0</v>
      </c>
      <c r="U571" s="30">
        <v>1</v>
      </c>
      <c r="V571" s="30">
        <f>STOCK!O990</f>
        <v>0</v>
      </c>
      <c r="X571" s="30">
        <v>0</v>
      </c>
      <c r="Y571" s="30">
        <f t="shared" si="9"/>
        <v>0</v>
      </c>
      <c r="AG571" s="30">
        <f>STOCK!A990</f>
        <v>0</v>
      </c>
      <c r="AI571" s="30">
        <v>0</v>
      </c>
    </row>
    <row r="572" spans="1:35" x14ac:dyDescent="0.15">
      <c r="A572" s="30">
        <f>STOCK!C991</f>
        <v>0</v>
      </c>
      <c r="B572" s="30">
        <f>STOCK!D991</f>
        <v>0</v>
      </c>
      <c r="C572" s="30">
        <f>STOCK!E991</f>
        <v>0</v>
      </c>
      <c r="D572" s="30">
        <f>STOCK!F991</f>
        <v>0</v>
      </c>
      <c r="E572" s="30">
        <f>STOCK!G991</f>
        <v>0</v>
      </c>
      <c r="F572" s="30" t="e">
        <f>STOCK!#REF!</f>
        <v>#REF!</v>
      </c>
      <c r="G572" s="30">
        <f>STOCK!H991</f>
        <v>0</v>
      </c>
      <c r="H572" s="30" t="e">
        <f>STOCK!#REF!</f>
        <v>#REF!</v>
      </c>
      <c r="I572" s="30">
        <f>STOCK!I991</f>
        <v>0</v>
      </c>
      <c r="J572" s="30">
        <f>STOCK!J991</f>
        <v>0</v>
      </c>
      <c r="K572" s="30" t="e">
        <f>STOCK!#REF!</f>
        <v>#REF!</v>
      </c>
      <c r="L572" s="30">
        <f>STOCK!K991</f>
        <v>0</v>
      </c>
      <c r="U572" s="30">
        <v>1</v>
      </c>
      <c r="V572" s="30">
        <f>STOCK!O991</f>
        <v>0</v>
      </c>
      <c r="X572" s="30">
        <v>0</v>
      </c>
      <c r="Y572" s="30">
        <f t="shared" si="9"/>
        <v>0</v>
      </c>
      <c r="AG572" s="30">
        <f>STOCK!A991</f>
        <v>0</v>
      </c>
      <c r="AI572" s="30">
        <v>0</v>
      </c>
    </row>
    <row r="573" spans="1:35" x14ac:dyDescent="0.15">
      <c r="A573" s="30">
        <f>STOCK!C992</f>
        <v>0</v>
      </c>
      <c r="B573" s="30">
        <f>STOCK!D992</f>
        <v>0</v>
      </c>
      <c r="C573" s="30">
        <f>STOCK!E992</f>
        <v>0</v>
      </c>
      <c r="D573" s="30">
        <f>STOCK!F992</f>
        <v>0</v>
      </c>
      <c r="E573" s="30">
        <f>STOCK!G992</f>
        <v>0</v>
      </c>
      <c r="F573" s="30" t="e">
        <f>STOCK!#REF!</f>
        <v>#REF!</v>
      </c>
      <c r="G573" s="30">
        <f>STOCK!H992</f>
        <v>0</v>
      </c>
      <c r="H573" s="30" t="e">
        <f>STOCK!#REF!</f>
        <v>#REF!</v>
      </c>
      <c r="I573" s="30">
        <f>STOCK!I992</f>
        <v>0</v>
      </c>
      <c r="J573" s="30">
        <f>STOCK!J992</f>
        <v>0</v>
      </c>
      <c r="K573" s="30" t="e">
        <f>STOCK!#REF!</f>
        <v>#REF!</v>
      </c>
      <c r="L573" s="30">
        <f>STOCK!K992</f>
        <v>0</v>
      </c>
      <c r="U573" s="30">
        <v>1</v>
      </c>
      <c r="V573" s="30">
        <f>STOCK!O992</f>
        <v>0</v>
      </c>
      <c r="X573" s="30">
        <v>0</v>
      </c>
      <c r="Y573" s="30">
        <f t="shared" si="9"/>
        <v>0</v>
      </c>
      <c r="AG573" s="30">
        <f>STOCK!A992</f>
        <v>0</v>
      </c>
      <c r="AI573" s="30">
        <v>0</v>
      </c>
    </row>
    <row r="574" spans="1:35" x14ac:dyDescent="0.15">
      <c r="A574" s="30">
        <f>STOCK!C993</f>
        <v>0</v>
      </c>
      <c r="B574" s="30">
        <f>STOCK!D993</f>
        <v>0</v>
      </c>
      <c r="C574" s="30">
        <f>STOCK!E993</f>
        <v>0</v>
      </c>
      <c r="D574" s="30">
        <f>STOCK!F993</f>
        <v>0</v>
      </c>
      <c r="E574" s="30">
        <f>STOCK!G993</f>
        <v>0</v>
      </c>
      <c r="F574" s="30" t="e">
        <f>STOCK!#REF!</f>
        <v>#REF!</v>
      </c>
      <c r="G574" s="30">
        <f>STOCK!H993</f>
        <v>0</v>
      </c>
      <c r="H574" s="30" t="e">
        <f>STOCK!#REF!</f>
        <v>#REF!</v>
      </c>
      <c r="I574" s="30">
        <f>STOCK!I993</f>
        <v>0</v>
      </c>
      <c r="J574" s="30">
        <f>STOCK!J993</f>
        <v>0</v>
      </c>
      <c r="K574" s="30" t="e">
        <f>STOCK!#REF!</f>
        <v>#REF!</v>
      </c>
      <c r="L574" s="30">
        <f>STOCK!K993</f>
        <v>0</v>
      </c>
      <c r="U574" s="30">
        <v>1</v>
      </c>
      <c r="V574" s="30">
        <f>STOCK!O993</f>
        <v>0</v>
      </c>
      <c r="X574" s="30">
        <v>0</v>
      </c>
      <c r="Y574" s="30">
        <f t="shared" si="9"/>
        <v>0</v>
      </c>
      <c r="AG574" s="30">
        <f>STOCK!A993</f>
        <v>0</v>
      </c>
      <c r="AI574" s="30">
        <v>0</v>
      </c>
    </row>
    <row r="575" spans="1:35" x14ac:dyDescent="0.15">
      <c r="A575" s="30">
        <f>STOCK!C994</f>
        <v>0</v>
      </c>
      <c r="B575" s="30">
        <f>STOCK!D994</f>
        <v>0</v>
      </c>
      <c r="C575" s="30">
        <f>STOCK!E994</f>
        <v>0</v>
      </c>
      <c r="D575" s="30">
        <f>STOCK!F994</f>
        <v>0</v>
      </c>
      <c r="E575" s="30">
        <f>STOCK!G994</f>
        <v>0</v>
      </c>
      <c r="F575" s="30" t="e">
        <f>STOCK!#REF!</f>
        <v>#REF!</v>
      </c>
      <c r="G575" s="30">
        <f>STOCK!H994</f>
        <v>0</v>
      </c>
      <c r="H575" s="30" t="e">
        <f>STOCK!#REF!</f>
        <v>#REF!</v>
      </c>
      <c r="I575" s="30">
        <f>STOCK!I994</f>
        <v>0</v>
      </c>
      <c r="J575" s="30">
        <f>STOCK!J994</f>
        <v>0</v>
      </c>
      <c r="K575" s="30" t="e">
        <f>STOCK!#REF!</f>
        <v>#REF!</v>
      </c>
      <c r="L575" s="30">
        <f>STOCK!K994</f>
        <v>0</v>
      </c>
      <c r="U575" s="30">
        <v>1</v>
      </c>
      <c r="V575" s="30">
        <f>STOCK!O994</f>
        <v>0</v>
      </c>
      <c r="X575" s="30">
        <v>0</v>
      </c>
      <c r="Y575" s="30">
        <f t="shared" si="9"/>
        <v>0</v>
      </c>
      <c r="AG575" s="30">
        <f>STOCK!A994</f>
        <v>0</v>
      </c>
      <c r="AI575" s="30">
        <v>0</v>
      </c>
    </row>
    <row r="576" spans="1:35" x14ac:dyDescent="0.15">
      <c r="A576" s="30">
        <f>STOCK!C995</f>
        <v>0</v>
      </c>
      <c r="B576" s="30">
        <f>STOCK!D995</f>
        <v>0</v>
      </c>
      <c r="C576" s="30">
        <f>STOCK!E995</f>
        <v>0</v>
      </c>
      <c r="D576" s="30">
        <f>STOCK!F995</f>
        <v>0</v>
      </c>
      <c r="E576" s="30">
        <f>STOCK!G995</f>
        <v>0</v>
      </c>
      <c r="F576" s="30" t="e">
        <f>STOCK!#REF!</f>
        <v>#REF!</v>
      </c>
      <c r="G576" s="30">
        <f>STOCK!H995</f>
        <v>0</v>
      </c>
      <c r="H576" s="30" t="e">
        <f>STOCK!#REF!</f>
        <v>#REF!</v>
      </c>
      <c r="I576" s="30">
        <f>STOCK!I995</f>
        <v>0</v>
      </c>
      <c r="J576" s="30">
        <f>STOCK!J995</f>
        <v>0</v>
      </c>
      <c r="K576" s="30" t="e">
        <f>STOCK!#REF!</f>
        <v>#REF!</v>
      </c>
      <c r="L576" s="30">
        <f>STOCK!K995</f>
        <v>0</v>
      </c>
      <c r="U576" s="30">
        <v>1</v>
      </c>
      <c r="V576" s="30">
        <f>STOCK!O995</f>
        <v>0</v>
      </c>
      <c r="X576" s="30">
        <v>0</v>
      </c>
      <c r="Y576" s="30">
        <f t="shared" si="9"/>
        <v>0</v>
      </c>
      <c r="AG576" s="30">
        <f>STOCK!A995</f>
        <v>0</v>
      </c>
      <c r="AI576" s="30">
        <v>0</v>
      </c>
    </row>
    <row r="577" spans="1:35" x14ac:dyDescent="0.15">
      <c r="A577" s="30">
        <f>STOCK!C996</f>
        <v>0</v>
      </c>
      <c r="B577" s="30">
        <f>STOCK!D996</f>
        <v>0</v>
      </c>
      <c r="C577" s="30">
        <f>STOCK!E996</f>
        <v>0</v>
      </c>
      <c r="D577" s="30">
        <f>STOCK!F996</f>
        <v>0</v>
      </c>
      <c r="E577" s="30">
        <f>STOCK!G996</f>
        <v>0</v>
      </c>
      <c r="F577" s="30" t="e">
        <f>STOCK!#REF!</f>
        <v>#REF!</v>
      </c>
      <c r="G577" s="30">
        <f>STOCK!H996</f>
        <v>0</v>
      </c>
      <c r="H577" s="30" t="e">
        <f>STOCK!#REF!</f>
        <v>#REF!</v>
      </c>
      <c r="I577" s="30">
        <f>STOCK!I996</f>
        <v>0</v>
      </c>
      <c r="J577" s="30">
        <f>STOCK!J996</f>
        <v>0</v>
      </c>
      <c r="K577" s="30" t="e">
        <f>STOCK!#REF!</f>
        <v>#REF!</v>
      </c>
      <c r="L577" s="30">
        <f>STOCK!K996</f>
        <v>0</v>
      </c>
      <c r="U577" s="30">
        <v>1</v>
      </c>
      <c r="V577" s="30">
        <f>STOCK!O996</f>
        <v>0</v>
      </c>
      <c r="X577" s="30">
        <v>0</v>
      </c>
      <c r="Y577" s="30">
        <f t="shared" si="9"/>
        <v>0</v>
      </c>
      <c r="AG577" s="30">
        <f>STOCK!A996</f>
        <v>0</v>
      </c>
      <c r="AI577" s="30">
        <v>0</v>
      </c>
    </row>
    <row r="578" spans="1:35" x14ac:dyDescent="0.15">
      <c r="A578" s="30">
        <f>STOCK!C997</f>
        <v>0</v>
      </c>
      <c r="B578" s="30">
        <f>STOCK!D997</f>
        <v>0</v>
      </c>
      <c r="C578" s="30">
        <f>STOCK!E997</f>
        <v>0</v>
      </c>
      <c r="D578" s="30">
        <f>STOCK!F997</f>
        <v>0</v>
      </c>
      <c r="E578" s="30">
        <f>STOCK!G997</f>
        <v>0</v>
      </c>
      <c r="F578" s="30" t="e">
        <f>STOCK!#REF!</f>
        <v>#REF!</v>
      </c>
      <c r="G578" s="30">
        <f>STOCK!H997</f>
        <v>0</v>
      </c>
      <c r="H578" s="30" t="e">
        <f>STOCK!#REF!</f>
        <v>#REF!</v>
      </c>
      <c r="I578" s="30">
        <f>STOCK!I997</f>
        <v>0</v>
      </c>
      <c r="J578" s="30">
        <f>STOCK!J997</f>
        <v>0</v>
      </c>
      <c r="K578" s="30" t="e">
        <f>STOCK!#REF!</f>
        <v>#REF!</v>
      </c>
      <c r="L578" s="30">
        <f>STOCK!K997</f>
        <v>0</v>
      </c>
      <c r="U578" s="30">
        <v>1</v>
      </c>
      <c r="V578" s="30">
        <f>STOCK!O997</f>
        <v>0</v>
      </c>
      <c r="X578" s="30">
        <v>0</v>
      </c>
      <c r="Y578" s="30">
        <f t="shared" si="9"/>
        <v>0</v>
      </c>
      <c r="AG578" s="30">
        <f>STOCK!A997</f>
        <v>0</v>
      </c>
      <c r="AI578" s="30">
        <v>0</v>
      </c>
    </row>
    <row r="579" spans="1:35" x14ac:dyDescent="0.15">
      <c r="A579" s="30">
        <f>STOCK!C998</f>
        <v>0</v>
      </c>
      <c r="B579" s="30">
        <f>STOCK!D998</f>
        <v>0</v>
      </c>
      <c r="C579" s="30">
        <f>STOCK!E998</f>
        <v>0</v>
      </c>
      <c r="D579" s="30">
        <f>STOCK!F998</f>
        <v>0</v>
      </c>
      <c r="E579" s="30">
        <f>STOCK!G998</f>
        <v>0</v>
      </c>
      <c r="F579" s="30" t="e">
        <f>STOCK!#REF!</f>
        <v>#REF!</v>
      </c>
      <c r="G579" s="30">
        <f>STOCK!H998</f>
        <v>0</v>
      </c>
      <c r="H579" s="30" t="e">
        <f>STOCK!#REF!</f>
        <v>#REF!</v>
      </c>
      <c r="I579" s="30">
        <f>STOCK!I998</f>
        <v>0</v>
      </c>
      <c r="J579" s="30">
        <f>STOCK!J998</f>
        <v>0</v>
      </c>
      <c r="K579" s="30" t="e">
        <f>STOCK!#REF!</f>
        <v>#REF!</v>
      </c>
      <c r="L579" s="30">
        <f>STOCK!K998</f>
        <v>0</v>
      </c>
      <c r="U579" s="30">
        <v>1</v>
      </c>
      <c r="V579" s="30">
        <f>STOCK!O998</f>
        <v>0</v>
      </c>
      <c r="X579" s="30">
        <v>0</v>
      </c>
      <c r="Y579" s="30">
        <f t="shared" si="9"/>
        <v>0</v>
      </c>
      <c r="AG579" s="30">
        <f>STOCK!A998</f>
        <v>0</v>
      </c>
      <c r="AI579" s="30">
        <v>0</v>
      </c>
    </row>
    <row r="580" spans="1:35" x14ac:dyDescent="0.15">
      <c r="A580" s="30">
        <f>STOCK!C999</f>
        <v>0</v>
      </c>
      <c r="B580" s="30">
        <f>STOCK!D999</f>
        <v>0</v>
      </c>
      <c r="C580" s="30">
        <f>STOCK!E999</f>
        <v>0</v>
      </c>
      <c r="D580" s="30">
        <f>STOCK!F999</f>
        <v>0</v>
      </c>
      <c r="E580" s="30">
        <f>STOCK!G999</f>
        <v>0</v>
      </c>
      <c r="F580" s="30" t="e">
        <f>STOCK!#REF!</f>
        <v>#REF!</v>
      </c>
      <c r="G580" s="30">
        <f>STOCK!H999</f>
        <v>0</v>
      </c>
      <c r="H580" s="30" t="e">
        <f>STOCK!#REF!</f>
        <v>#REF!</v>
      </c>
      <c r="I580" s="30">
        <f>STOCK!I999</f>
        <v>0</v>
      </c>
      <c r="J580" s="30">
        <f>STOCK!J999</f>
        <v>0</v>
      </c>
      <c r="K580" s="30" t="e">
        <f>STOCK!#REF!</f>
        <v>#REF!</v>
      </c>
      <c r="L580" s="30">
        <f>STOCK!K999</f>
        <v>0</v>
      </c>
      <c r="U580" s="30">
        <v>1</v>
      </c>
      <c r="V580" s="30">
        <f>STOCK!O999</f>
        <v>0</v>
      </c>
      <c r="X580" s="30">
        <v>0</v>
      </c>
      <c r="Y580" s="30">
        <f t="shared" si="9"/>
        <v>0</v>
      </c>
      <c r="AG580" s="30">
        <f>STOCK!A999</f>
        <v>0</v>
      </c>
      <c r="AI580" s="30">
        <v>0</v>
      </c>
    </row>
    <row r="581" spans="1:35" x14ac:dyDescent="0.15">
      <c r="A581" s="30">
        <f>STOCK!C1000</f>
        <v>0</v>
      </c>
      <c r="B581" s="30">
        <f>STOCK!D1000</f>
        <v>0</v>
      </c>
      <c r="C581" s="30">
        <f>STOCK!E1000</f>
        <v>0</v>
      </c>
      <c r="D581" s="30">
        <f>STOCK!F1000</f>
        <v>0</v>
      </c>
      <c r="E581" s="30">
        <f>STOCK!G1000</f>
        <v>0</v>
      </c>
      <c r="F581" s="30" t="e">
        <f>STOCK!#REF!</f>
        <v>#REF!</v>
      </c>
      <c r="G581" s="30">
        <f>STOCK!H1000</f>
        <v>0</v>
      </c>
      <c r="H581" s="30" t="e">
        <f>STOCK!#REF!</f>
        <v>#REF!</v>
      </c>
      <c r="I581" s="30">
        <f>STOCK!I1000</f>
        <v>0</v>
      </c>
      <c r="J581" s="30">
        <f>STOCK!J1000</f>
        <v>0</v>
      </c>
      <c r="K581" s="30" t="e">
        <f>STOCK!#REF!</f>
        <v>#REF!</v>
      </c>
      <c r="L581" s="30">
        <f>STOCK!K1000</f>
        <v>0</v>
      </c>
      <c r="U581" s="30">
        <v>1</v>
      </c>
      <c r="V581" s="30">
        <f>STOCK!O1000</f>
        <v>0</v>
      </c>
      <c r="X581" s="30">
        <v>0</v>
      </c>
      <c r="Y581" s="30">
        <f t="shared" si="9"/>
        <v>0</v>
      </c>
      <c r="AG581" s="30">
        <f>STOCK!A1000</f>
        <v>0</v>
      </c>
      <c r="AI581" s="30">
        <v>0</v>
      </c>
    </row>
    <row r="582" spans="1:35" x14ac:dyDescent="0.15">
      <c r="A582" s="30">
        <f>STOCK!C1001</f>
        <v>0</v>
      </c>
      <c r="B582" s="30">
        <f>STOCK!D1001</f>
        <v>0</v>
      </c>
      <c r="C582" s="30">
        <f>STOCK!E1001</f>
        <v>0</v>
      </c>
      <c r="D582" s="30">
        <f>STOCK!F1001</f>
        <v>0</v>
      </c>
      <c r="E582" s="30">
        <f>STOCK!G1001</f>
        <v>0</v>
      </c>
      <c r="F582" s="30" t="e">
        <f>STOCK!#REF!</f>
        <v>#REF!</v>
      </c>
      <c r="G582" s="30">
        <f>STOCK!H1001</f>
        <v>0</v>
      </c>
      <c r="H582" s="30" t="e">
        <f>STOCK!#REF!</f>
        <v>#REF!</v>
      </c>
      <c r="I582" s="30">
        <f>STOCK!I1001</f>
        <v>0</v>
      </c>
      <c r="J582" s="30">
        <f>STOCK!J1001</f>
        <v>0</v>
      </c>
      <c r="K582" s="30" t="e">
        <f>STOCK!#REF!</f>
        <v>#REF!</v>
      </c>
      <c r="L582" s="30">
        <f>STOCK!K1001</f>
        <v>0</v>
      </c>
      <c r="U582" s="30">
        <v>1</v>
      </c>
      <c r="V582" s="30">
        <f>STOCK!O1001</f>
        <v>0</v>
      </c>
      <c r="X582" s="30">
        <v>0</v>
      </c>
      <c r="Y582" s="30">
        <f t="shared" ref="Y582:Y587" si="10">IF(V582&gt;0,1,0)</f>
        <v>0</v>
      </c>
      <c r="AG582" s="30">
        <f>STOCK!A1001</f>
        <v>0</v>
      </c>
      <c r="AI582" s="30">
        <v>0</v>
      </c>
    </row>
    <row r="583" spans="1:35" x14ac:dyDescent="0.15">
      <c r="A583" s="30">
        <f>STOCK!C1002</f>
        <v>0</v>
      </c>
      <c r="B583" s="30">
        <f>STOCK!D1002</f>
        <v>0</v>
      </c>
      <c r="C583" s="30">
        <f>STOCK!E1002</f>
        <v>0</v>
      </c>
      <c r="D583" s="30">
        <f>STOCK!F1002</f>
        <v>0</v>
      </c>
      <c r="E583" s="30">
        <f>STOCK!G1002</f>
        <v>0</v>
      </c>
      <c r="F583" s="30" t="e">
        <f>STOCK!#REF!</f>
        <v>#REF!</v>
      </c>
      <c r="G583" s="30">
        <f>STOCK!H1002</f>
        <v>0</v>
      </c>
      <c r="H583" s="30" t="e">
        <f>STOCK!#REF!</f>
        <v>#REF!</v>
      </c>
      <c r="I583" s="30">
        <f>STOCK!I1002</f>
        <v>0</v>
      </c>
      <c r="J583" s="30">
        <f>STOCK!J1002</f>
        <v>0</v>
      </c>
      <c r="K583" s="30" t="e">
        <f>STOCK!#REF!</f>
        <v>#REF!</v>
      </c>
      <c r="L583" s="30">
        <f>STOCK!K1002</f>
        <v>0</v>
      </c>
      <c r="U583" s="30">
        <v>1</v>
      </c>
      <c r="V583" s="30">
        <f>STOCK!O1002</f>
        <v>0</v>
      </c>
      <c r="X583" s="30">
        <v>0</v>
      </c>
      <c r="Y583" s="30">
        <f t="shared" si="10"/>
        <v>0</v>
      </c>
      <c r="AG583" s="30">
        <f>STOCK!A1002</f>
        <v>0</v>
      </c>
      <c r="AI583" s="30">
        <v>0</v>
      </c>
    </row>
    <row r="584" spans="1:35" x14ac:dyDescent="0.15">
      <c r="A584" s="30">
        <f>STOCK!C1003</f>
        <v>0</v>
      </c>
      <c r="B584" s="30">
        <f>STOCK!D1003</f>
        <v>0</v>
      </c>
      <c r="C584" s="30">
        <f>STOCK!E1003</f>
        <v>0</v>
      </c>
      <c r="D584" s="30">
        <f>STOCK!F1003</f>
        <v>0</v>
      </c>
      <c r="E584" s="30">
        <f>STOCK!G1003</f>
        <v>0</v>
      </c>
      <c r="F584" s="30" t="e">
        <f>STOCK!#REF!</f>
        <v>#REF!</v>
      </c>
      <c r="G584" s="30">
        <f>STOCK!H1003</f>
        <v>0</v>
      </c>
      <c r="H584" s="30" t="e">
        <f>STOCK!#REF!</f>
        <v>#REF!</v>
      </c>
      <c r="I584" s="30">
        <f>STOCK!I1003</f>
        <v>0</v>
      </c>
      <c r="J584" s="30">
        <f>STOCK!J1003</f>
        <v>0</v>
      </c>
      <c r="K584" s="30" t="e">
        <f>STOCK!#REF!</f>
        <v>#REF!</v>
      </c>
      <c r="L584" s="30">
        <f>STOCK!K1003</f>
        <v>0</v>
      </c>
      <c r="U584" s="30">
        <v>1</v>
      </c>
      <c r="V584" s="30">
        <f>STOCK!O1003</f>
        <v>0</v>
      </c>
      <c r="X584" s="30">
        <v>0</v>
      </c>
      <c r="Y584" s="30">
        <f t="shared" si="10"/>
        <v>0</v>
      </c>
      <c r="AG584" s="30">
        <f>STOCK!A1003</f>
        <v>0</v>
      </c>
      <c r="AI584" s="30">
        <v>0</v>
      </c>
    </row>
    <row r="585" spans="1:35" x14ac:dyDescent="0.15">
      <c r="A585" s="30">
        <f>STOCK!C1004</f>
        <v>0</v>
      </c>
      <c r="B585" s="30">
        <f>STOCK!D1004</f>
        <v>0</v>
      </c>
      <c r="C585" s="30">
        <f>STOCK!E1004</f>
        <v>0</v>
      </c>
      <c r="D585" s="30">
        <f>STOCK!F1004</f>
        <v>0</v>
      </c>
      <c r="E585" s="30">
        <f>STOCK!G1004</f>
        <v>0</v>
      </c>
      <c r="F585" s="30" t="e">
        <f>STOCK!#REF!</f>
        <v>#REF!</v>
      </c>
      <c r="G585" s="30">
        <f>STOCK!H1004</f>
        <v>0</v>
      </c>
      <c r="H585" s="30" t="e">
        <f>STOCK!#REF!</f>
        <v>#REF!</v>
      </c>
      <c r="I585" s="30">
        <f>STOCK!I1004</f>
        <v>0</v>
      </c>
      <c r="J585" s="30">
        <f>STOCK!J1004</f>
        <v>0</v>
      </c>
      <c r="K585" s="30" t="e">
        <f>STOCK!#REF!</f>
        <v>#REF!</v>
      </c>
      <c r="L585" s="30">
        <f>STOCK!K1004</f>
        <v>0</v>
      </c>
      <c r="U585" s="30">
        <v>1</v>
      </c>
      <c r="V585" s="30">
        <f>STOCK!O1004</f>
        <v>0</v>
      </c>
      <c r="X585" s="30">
        <v>0</v>
      </c>
      <c r="Y585" s="30">
        <f t="shared" si="10"/>
        <v>0</v>
      </c>
      <c r="AG585" s="30">
        <f>STOCK!A1004</f>
        <v>0</v>
      </c>
      <c r="AI585" s="30">
        <v>0</v>
      </c>
    </row>
    <row r="586" spans="1:35" x14ac:dyDescent="0.15">
      <c r="A586" s="30">
        <f>STOCK!C1005</f>
        <v>0</v>
      </c>
      <c r="B586" s="30">
        <f>STOCK!D1005</f>
        <v>0</v>
      </c>
      <c r="C586" s="30">
        <f>STOCK!E1005</f>
        <v>0</v>
      </c>
      <c r="D586" s="30">
        <f>STOCK!F1005</f>
        <v>0</v>
      </c>
      <c r="E586" s="30">
        <f>STOCK!G1005</f>
        <v>0</v>
      </c>
      <c r="F586" s="30" t="e">
        <f>STOCK!#REF!</f>
        <v>#REF!</v>
      </c>
      <c r="G586" s="30">
        <f>STOCK!H1005</f>
        <v>0</v>
      </c>
      <c r="H586" s="30" t="e">
        <f>STOCK!#REF!</f>
        <v>#REF!</v>
      </c>
      <c r="I586" s="30">
        <f>STOCK!I1005</f>
        <v>0</v>
      </c>
      <c r="J586" s="30">
        <f>STOCK!J1005</f>
        <v>0</v>
      </c>
      <c r="K586" s="30" t="e">
        <f>STOCK!#REF!</f>
        <v>#REF!</v>
      </c>
      <c r="L586" s="30">
        <f>STOCK!K1005</f>
        <v>0</v>
      </c>
      <c r="U586" s="30">
        <v>1</v>
      </c>
      <c r="V586" s="30">
        <f>STOCK!O1005</f>
        <v>0</v>
      </c>
      <c r="X586" s="30">
        <v>0</v>
      </c>
      <c r="Y586" s="30">
        <f t="shared" si="10"/>
        <v>0</v>
      </c>
      <c r="AG586" s="30">
        <f>STOCK!A1005</f>
        <v>0</v>
      </c>
      <c r="AI586" s="30">
        <v>0</v>
      </c>
    </row>
    <row r="587" spans="1:35" x14ac:dyDescent="0.15">
      <c r="A587" s="30">
        <f>STOCK!C1006</f>
        <v>0</v>
      </c>
      <c r="B587" s="30">
        <f>STOCK!D1006</f>
        <v>0</v>
      </c>
      <c r="C587" s="30">
        <f>STOCK!E1006</f>
        <v>0</v>
      </c>
      <c r="D587" s="30">
        <f>STOCK!F1006</f>
        <v>0</v>
      </c>
      <c r="E587" s="30">
        <f>STOCK!G1006</f>
        <v>0</v>
      </c>
      <c r="F587" s="30" t="e">
        <f>STOCK!#REF!</f>
        <v>#REF!</v>
      </c>
      <c r="G587" s="30">
        <f>STOCK!H1006</f>
        <v>0</v>
      </c>
      <c r="H587" s="30" t="e">
        <f>STOCK!#REF!</f>
        <v>#REF!</v>
      </c>
      <c r="I587" s="30">
        <f>STOCK!I1006</f>
        <v>0</v>
      </c>
      <c r="J587" s="30">
        <f>STOCK!J1006</f>
        <v>0</v>
      </c>
      <c r="K587" s="30" t="e">
        <f>STOCK!#REF!</f>
        <v>#REF!</v>
      </c>
      <c r="L587" s="30">
        <f>STOCK!K1006</f>
        <v>0</v>
      </c>
      <c r="U587" s="30">
        <v>1</v>
      </c>
      <c r="V587" s="30">
        <f>STOCK!O1006</f>
        <v>0</v>
      </c>
      <c r="X587" s="30">
        <v>0</v>
      </c>
      <c r="Y587" s="30">
        <f t="shared" si="10"/>
        <v>0</v>
      </c>
      <c r="AG587" s="30">
        <f>STOCK!A1006</f>
        <v>0</v>
      </c>
      <c r="AI587" s="30">
        <v>0</v>
      </c>
    </row>
    <row r="588" spans="1:35" x14ac:dyDescent="0.15">
      <c r="A588" s="30">
        <f>STOCK!C1007</f>
        <v>0</v>
      </c>
      <c r="B588" s="30">
        <f>STOCK!D1007</f>
        <v>0</v>
      </c>
      <c r="C588" s="30">
        <f>STOCK!E1007</f>
        <v>0</v>
      </c>
      <c r="D588" s="30">
        <f>STOCK!F1007</f>
        <v>0</v>
      </c>
      <c r="E588" s="30">
        <f>STOCK!G1007</f>
        <v>0</v>
      </c>
      <c r="F588" s="30" t="e">
        <f>STOCK!#REF!</f>
        <v>#REF!</v>
      </c>
      <c r="G588" s="30">
        <f>STOCK!H1007</f>
        <v>0</v>
      </c>
      <c r="H588" s="30" t="e">
        <f>STOCK!#REF!</f>
        <v>#REF!</v>
      </c>
      <c r="I588" s="30">
        <f>STOCK!I1007</f>
        <v>0</v>
      </c>
      <c r="J588" s="30">
        <f>STOCK!J1007</f>
        <v>0</v>
      </c>
      <c r="K588" s="30" t="e">
        <f>STOCK!#REF!</f>
        <v>#REF!</v>
      </c>
      <c r="L588" s="30">
        <f>STOCK!K1007</f>
        <v>0</v>
      </c>
      <c r="U588" s="30">
        <v>1</v>
      </c>
      <c r="V588" s="30">
        <f>STOCK!O1007</f>
        <v>0</v>
      </c>
      <c r="X588" s="30">
        <v>0</v>
      </c>
      <c r="Y588" s="30">
        <f t="shared" ref="Y588:Y651" si="11">IF(V588&gt;0,1,0)</f>
        <v>0</v>
      </c>
      <c r="AG588" s="30">
        <f>STOCK!A1007</f>
        <v>0</v>
      </c>
      <c r="AI588" s="30">
        <v>0</v>
      </c>
    </row>
    <row r="589" spans="1:35" x14ac:dyDescent="0.15">
      <c r="A589" s="30">
        <f>STOCK!C1008</f>
        <v>0</v>
      </c>
      <c r="B589" s="30">
        <f>STOCK!D1008</f>
        <v>0</v>
      </c>
      <c r="C589" s="30">
        <f>STOCK!E1008</f>
        <v>0</v>
      </c>
      <c r="D589" s="30">
        <f>STOCK!F1008</f>
        <v>0</v>
      </c>
      <c r="E589" s="30">
        <f>STOCK!G1008</f>
        <v>0</v>
      </c>
      <c r="F589" s="30" t="e">
        <f>STOCK!#REF!</f>
        <v>#REF!</v>
      </c>
      <c r="G589" s="30">
        <f>STOCK!H1008</f>
        <v>0</v>
      </c>
      <c r="H589" s="30" t="e">
        <f>STOCK!#REF!</f>
        <v>#REF!</v>
      </c>
      <c r="I589" s="30">
        <f>STOCK!I1008</f>
        <v>0</v>
      </c>
      <c r="J589" s="30">
        <f>STOCK!J1008</f>
        <v>0</v>
      </c>
      <c r="K589" s="30" t="e">
        <f>STOCK!#REF!</f>
        <v>#REF!</v>
      </c>
      <c r="L589" s="30">
        <f>STOCK!K1008</f>
        <v>0</v>
      </c>
      <c r="U589" s="30">
        <v>1</v>
      </c>
      <c r="V589" s="30">
        <f>STOCK!O1008</f>
        <v>0</v>
      </c>
      <c r="X589" s="30">
        <v>0</v>
      </c>
      <c r="Y589" s="30">
        <f t="shared" si="11"/>
        <v>0</v>
      </c>
      <c r="AG589" s="30">
        <f>STOCK!A1008</f>
        <v>0</v>
      </c>
      <c r="AI589" s="30">
        <v>0</v>
      </c>
    </row>
    <row r="590" spans="1:35" x14ac:dyDescent="0.15">
      <c r="A590" s="30">
        <f>STOCK!C1009</f>
        <v>0</v>
      </c>
      <c r="B590" s="30">
        <f>STOCK!D1009</f>
        <v>0</v>
      </c>
      <c r="C590" s="30">
        <f>STOCK!E1009</f>
        <v>0</v>
      </c>
      <c r="D590" s="30">
        <f>STOCK!F1009</f>
        <v>0</v>
      </c>
      <c r="E590" s="30">
        <f>STOCK!G1009</f>
        <v>0</v>
      </c>
      <c r="F590" s="30" t="e">
        <f>STOCK!#REF!</f>
        <v>#REF!</v>
      </c>
      <c r="G590" s="30">
        <f>STOCK!H1009</f>
        <v>0</v>
      </c>
      <c r="H590" s="30" t="e">
        <f>STOCK!#REF!</f>
        <v>#REF!</v>
      </c>
      <c r="I590" s="30">
        <f>STOCK!I1009</f>
        <v>0</v>
      </c>
      <c r="J590" s="30">
        <f>STOCK!J1009</f>
        <v>0</v>
      </c>
      <c r="K590" s="30" t="e">
        <f>STOCK!#REF!</f>
        <v>#REF!</v>
      </c>
      <c r="L590" s="30">
        <f>STOCK!K1009</f>
        <v>0</v>
      </c>
      <c r="U590" s="30">
        <v>1</v>
      </c>
      <c r="V590" s="30">
        <f>STOCK!O1009</f>
        <v>0</v>
      </c>
      <c r="X590" s="30">
        <v>0</v>
      </c>
      <c r="Y590" s="30">
        <f t="shared" si="11"/>
        <v>0</v>
      </c>
      <c r="AG590" s="30">
        <f>STOCK!A1009</f>
        <v>0</v>
      </c>
      <c r="AI590" s="30">
        <v>0</v>
      </c>
    </row>
    <row r="591" spans="1:35" x14ac:dyDescent="0.15">
      <c r="A591" s="30">
        <f>STOCK!C1010</f>
        <v>0</v>
      </c>
      <c r="B591" s="30">
        <f>STOCK!D1010</f>
        <v>0</v>
      </c>
      <c r="C591" s="30">
        <f>STOCK!E1010</f>
        <v>0</v>
      </c>
      <c r="D591" s="30">
        <f>STOCK!F1010</f>
        <v>0</v>
      </c>
      <c r="E591" s="30">
        <f>STOCK!G1010</f>
        <v>0</v>
      </c>
      <c r="F591" s="30" t="e">
        <f>STOCK!#REF!</f>
        <v>#REF!</v>
      </c>
      <c r="G591" s="30">
        <f>STOCK!H1010</f>
        <v>0</v>
      </c>
      <c r="H591" s="30" t="e">
        <f>STOCK!#REF!</f>
        <v>#REF!</v>
      </c>
      <c r="I591" s="30">
        <f>STOCK!I1010</f>
        <v>0</v>
      </c>
      <c r="J591" s="30">
        <f>STOCK!J1010</f>
        <v>0</v>
      </c>
      <c r="K591" s="30" t="e">
        <f>STOCK!#REF!</f>
        <v>#REF!</v>
      </c>
      <c r="L591" s="30">
        <f>STOCK!K1010</f>
        <v>0</v>
      </c>
      <c r="U591" s="30">
        <v>1</v>
      </c>
      <c r="V591" s="30">
        <f>STOCK!O1010</f>
        <v>0</v>
      </c>
      <c r="X591" s="30">
        <v>0</v>
      </c>
      <c r="Y591" s="30">
        <f t="shared" si="11"/>
        <v>0</v>
      </c>
      <c r="AG591" s="30">
        <f>STOCK!A1010</f>
        <v>0</v>
      </c>
      <c r="AI591" s="30">
        <v>0</v>
      </c>
    </row>
    <row r="592" spans="1:35" x14ac:dyDescent="0.15">
      <c r="A592" s="30">
        <f>STOCK!C1011</f>
        <v>0</v>
      </c>
      <c r="B592" s="30">
        <f>STOCK!D1011</f>
        <v>0</v>
      </c>
      <c r="C592" s="30">
        <f>STOCK!E1011</f>
        <v>0</v>
      </c>
      <c r="D592" s="30">
        <f>STOCK!F1011</f>
        <v>0</v>
      </c>
      <c r="E592" s="30">
        <f>STOCK!G1011</f>
        <v>0</v>
      </c>
      <c r="F592" s="30" t="e">
        <f>STOCK!#REF!</f>
        <v>#REF!</v>
      </c>
      <c r="G592" s="30">
        <f>STOCK!H1011</f>
        <v>0</v>
      </c>
      <c r="H592" s="30" t="e">
        <f>STOCK!#REF!</f>
        <v>#REF!</v>
      </c>
      <c r="I592" s="30">
        <f>STOCK!I1011</f>
        <v>0</v>
      </c>
      <c r="J592" s="30">
        <f>STOCK!J1011</f>
        <v>0</v>
      </c>
      <c r="K592" s="30" t="e">
        <f>STOCK!#REF!</f>
        <v>#REF!</v>
      </c>
      <c r="L592" s="30">
        <f>STOCK!K1011</f>
        <v>0</v>
      </c>
      <c r="U592" s="30">
        <v>1</v>
      </c>
      <c r="V592" s="30">
        <f>STOCK!O1011</f>
        <v>0</v>
      </c>
      <c r="X592" s="30">
        <v>0</v>
      </c>
      <c r="Y592" s="30">
        <f t="shared" si="11"/>
        <v>0</v>
      </c>
      <c r="AG592" s="30">
        <f>STOCK!A1011</f>
        <v>0</v>
      </c>
      <c r="AI592" s="30">
        <v>0</v>
      </c>
    </row>
    <row r="593" spans="1:35" x14ac:dyDescent="0.15">
      <c r="A593" s="30">
        <f>STOCK!C1012</f>
        <v>0</v>
      </c>
      <c r="B593" s="30">
        <f>STOCK!D1012</f>
        <v>0</v>
      </c>
      <c r="C593" s="30">
        <f>STOCK!E1012</f>
        <v>0</v>
      </c>
      <c r="D593" s="30">
        <f>STOCK!F1012</f>
        <v>0</v>
      </c>
      <c r="E593" s="30">
        <f>STOCK!G1012</f>
        <v>0</v>
      </c>
      <c r="F593" s="30" t="e">
        <f>STOCK!#REF!</f>
        <v>#REF!</v>
      </c>
      <c r="G593" s="30">
        <f>STOCK!H1012</f>
        <v>0</v>
      </c>
      <c r="H593" s="30" t="e">
        <f>STOCK!#REF!</f>
        <v>#REF!</v>
      </c>
      <c r="I593" s="30">
        <f>STOCK!I1012</f>
        <v>0</v>
      </c>
      <c r="J593" s="30">
        <f>STOCK!J1012</f>
        <v>0</v>
      </c>
      <c r="K593" s="30" t="e">
        <f>STOCK!#REF!</f>
        <v>#REF!</v>
      </c>
      <c r="L593" s="30">
        <f>STOCK!K1012</f>
        <v>0</v>
      </c>
      <c r="U593" s="30">
        <v>1</v>
      </c>
      <c r="V593" s="30">
        <f>STOCK!O1012</f>
        <v>0</v>
      </c>
      <c r="X593" s="30">
        <v>0</v>
      </c>
      <c r="Y593" s="30">
        <f t="shared" si="11"/>
        <v>0</v>
      </c>
      <c r="AG593" s="30">
        <f>STOCK!A1012</f>
        <v>0</v>
      </c>
      <c r="AI593" s="30">
        <v>0</v>
      </c>
    </row>
    <row r="594" spans="1:35" x14ac:dyDescent="0.15">
      <c r="A594" s="30">
        <f>STOCK!C1013</f>
        <v>0</v>
      </c>
      <c r="B594" s="30">
        <f>STOCK!D1013</f>
        <v>0</v>
      </c>
      <c r="C594" s="30">
        <f>STOCK!E1013</f>
        <v>0</v>
      </c>
      <c r="D594" s="30">
        <f>STOCK!F1013</f>
        <v>0</v>
      </c>
      <c r="E594" s="30">
        <f>STOCK!G1013</f>
        <v>0</v>
      </c>
      <c r="F594" s="30" t="e">
        <f>STOCK!#REF!</f>
        <v>#REF!</v>
      </c>
      <c r="G594" s="30">
        <f>STOCK!H1013</f>
        <v>0</v>
      </c>
      <c r="H594" s="30" t="e">
        <f>STOCK!#REF!</f>
        <v>#REF!</v>
      </c>
      <c r="I594" s="30">
        <f>STOCK!I1013</f>
        <v>0</v>
      </c>
      <c r="J594" s="30">
        <f>STOCK!J1013</f>
        <v>0</v>
      </c>
      <c r="K594" s="30" t="e">
        <f>STOCK!#REF!</f>
        <v>#REF!</v>
      </c>
      <c r="L594" s="30">
        <f>STOCK!K1013</f>
        <v>0</v>
      </c>
      <c r="U594" s="30">
        <v>1</v>
      </c>
      <c r="V594" s="30">
        <f>STOCK!O1013</f>
        <v>0</v>
      </c>
      <c r="X594" s="30">
        <v>0</v>
      </c>
      <c r="Y594" s="30">
        <f t="shared" si="11"/>
        <v>0</v>
      </c>
      <c r="AG594" s="30">
        <f>STOCK!A1013</f>
        <v>0</v>
      </c>
      <c r="AI594" s="30">
        <v>0</v>
      </c>
    </row>
    <row r="595" spans="1:35" x14ac:dyDescent="0.15">
      <c r="A595" s="30">
        <f>STOCK!C1014</f>
        <v>0</v>
      </c>
      <c r="B595" s="30">
        <f>STOCK!D1014</f>
        <v>0</v>
      </c>
      <c r="C595" s="30">
        <f>STOCK!E1014</f>
        <v>0</v>
      </c>
      <c r="D595" s="30">
        <f>STOCK!F1014</f>
        <v>0</v>
      </c>
      <c r="E595" s="30">
        <f>STOCK!G1014</f>
        <v>0</v>
      </c>
      <c r="F595" s="30" t="e">
        <f>STOCK!#REF!</f>
        <v>#REF!</v>
      </c>
      <c r="G595" s="30">
        <f>STOCK!H1014</f>
        <v>0</v>
      </c>
      <c r="H595" s="30" t="e">
        <f>STOCK!#REF!</f>
        <v>#REF!</v>
      </c>
      <c r="I595" s="30">
        <f>STOCK!I1014</f>
        <v>0</v>
      </c>
      <c r="J595" s="30">
        <f>STOCK!J1014</f>
        <v>0</v>
      </c>
      <c r="K595" s="30" t="e">
        <f>STOCK!#REF!</f>
        <v>#REF!</v>
      </c>
      <c r="L595" s="30">
        <f>STOCK!K1014</f>
        <v>0</v>
      </c>
      <c r="U595" s="30">
        <v>1</v>
      </c>
      <c r="V595" s="30">
        <f>STOCK!O1014</f>
        <v>0</v>
      </c>
      <c r="X595" s="30">
        <v>0</v>
      </c>
      <c r="Y595" s="30">
        <f t="shared" si="11"/>
        <v>0</v>
      </c>
      <c r="AG595" s="30">
        <f>STOCK!A1014</f>
        <v>0</v>
      </c>
      <c r="AI595" s="30">
        <v>0</v>
      </c>
    </row>
    <row r="596" spans="1:35" x14ac:dyDescent="0.15">
      <c r="A596" s="30">
        <f>STOCK!C1015</f>
        <v>0</v>
      </c>
      <c r="B596" s="30">
        <f>STOCK!D1015</f>
        <v>0</v>
      </c>
      <c r="C596" s="30">
        <f>STOCK!E1015</f>
        <v>0</v>
      </c>
      <c r="D596" s="30">
        <f>STOCK!F1015</f>
        <v>0</v>
      </c>
      <c r="E596" s="30">
        <f>STOCK!G1015</f>
        <v>0</v>
      </c>
      <c r="F596" s="30" t="e">
        <f>STOCK!#REF!</f>
        <v>#REF!</v>
      </c>
      <c r="G596" s="30">
        <f>STOCK!H1015</f>
        <v>0</v>
      </c>
      <c r="H596" s="30" t="e">
        <f>STOCK!#REF!</f>
        <v>#REF!</v>
      </c>
      <c r="I596" s="30">
        <f>STOCK!I1015</f>
        <v>0</v>
      </c>
      <c r="J596" s="30">
        <f>STOCK!J1015</f>
        <v>0</v>
      </c>
      <c r="K596" s="30" t="e">
        <f>STOCK!#REF!</f>
        <v>#REF!</v>
      </c>
      <c r="L596" s="30">
        <f>STOCK!K1015</f>
        <v>0</v>
      </c>
      <c r="U596" s="30">
        <v>1</v>
      </c>
      <c r="V596" s="30">
        <f>STOCK!O1015</f>
        <v>0</v>
      </c>
      <c r="X596" s="30">
        <v>0</v>
      </c>
      <c r="Y596" s="30">
        <f t="shared" si="11"/>
        <v>0</v>
      </c>
      <c r="AG596" s="30">
        <f>STOCK!A1015</f>
        <v>0</v>
      </c>
      <c r="AI596" s="30">
        <v>0</v>
      </c>
    </row>
    <row r="597" spans="1:35" x14ac:dyDescent="0.15">
      <c r="A597" s="30">
        <f>STOCK!C1016</f>
        <v>0</v>
      </c>
      <c r="B597" s="30">
        <f>STOCK!D1016</f>
        <v>0</v>
      </c>
      <c r="C597" s="30">
        <f>STOCK!E1016</f>
        <v>0</v>
      </c>
      <c r="D597" s="30">
        <f>STOCK!F1016</f>
        <v>0</v>
      </c>
      <c r="E597" s="30">
        <f>STOCK!G1016</f>
        <v>0</v>
      </c>
      <c r="F597" s="30" t="e">
        <f>STOCK!#REF!</f>
        <v>#REF!</v>
      </c>
      <c r="G597" s="30">
        <f>STOCK!H1016</f>
        <v>0</v>
      </c>
      <c r="H597" s="30" t="e">
        <f>STOCK!#REF!</f>
        <v>#REF!</v>
      </c>
      <c r="I597" s="30">
        <f>STOCK!I1016</f>
        <v>0</v>
      </c>
      <c r="J597" s="30">
        <f>STOCK!J1016</f>
        <v>0</v>
      </c>
      <c r="K597" s="30" t="e">
        <f>STOCK!#REF!</f>
        <v>#REF!</v>
      </c>
      <c r="L597" s="30">
        <f>STOCK!K1016</f>
        <v>0</v>
      </c>
      <c r="U597" s="30">
        <v>1</v>
      </c>
      <c r="V597" s="30">
        <f>STOCK!O1016</f>
        <v>0</v>
      </c>
      <c r="X597" s="30">
        <v>0</v>
      </c>
      <c r="Y597" s="30">
        <f t="shared" si="11"/>
        <v>0</v>
      </c>
      <c r="AG597" s="30">
        <f>STOCK!A1016</f>
        <v>0</v>
      </c>
      <c r="AI597" s="30">
        <v>0</v>
      </c>
    </row>
    <row r="598" spans="1:35" x14ac:dyDescent="0.15">
      <c r="A598" s="30">
        <f>STOCK!C1017</f>
        <v>0</v>
      </c>
      <c r="B598" s="30">
        <f>STOCK!D1017</f>
        <v>0</v>
      </c>
      <c r="C598" s="30">
        <f>STOCK!E1017</f>
        <v>0</v>
      </c>
      <c r="D598" s="30">
        <f>STOCK!F1017</f>
        <v>0</v>
      </c>
      <c r="E598" s="30">
        <f>STOCK!G1017</f>
        <v>0</v>
      </c>
      <c r="F598" s="30" t="e">
        <f>STOCK!#REF!</f>
        <v>#REF!</v>
      </c>
      <c r="G598" s="30">
        <f>STOCK!H1017</f>
        <v>0</v>
      </c>
      <c r="H598" s="30" t="e">
        <f>STOCK!#REF!</f>
        <v>#REF!</v>
      </c>
      <c r="I598" s="30">
        <f>STOCK!I1017</f>
        <v>0</v>
      </c>
      <c r="J598" s="30">
        <f>STOCK!J1017</f>
        <v>0</v>
      </c>
      <c r="K598" s="30" t="e">
        <f>STOCK!#REF!</f>
        <v>#REF!</v>
      </c>
      <c r="L598" s="30">
        <f>STOCK!K1017</f>
        <v>0</v>
      </c>
      <c r="U598" s="30">
        <v>1</v>
      </c>
      <c r="V598" s="30">
        <f>STOCK!O1017</f>
        <v>0</v>
      </c>
      <c r="X598" s="30">
        <v>0</v>
      </c>
      <c r="Y598" s="30">
        <f t="shared" si="11"/>
        <v>0</v>
      </c>
      <c r="AG598" s="30">
        <f>STOCK!A1017</f>
        <v>0</v>
      </c>
      <c r="AI598" s="30">
        <v>0</v>
      </c>
    </row>
    <row r="599" spans="1:35" x14ac:dyDescent="0.15">
      <c r="A599" s="30">
        <f>STOCK!C1018</f>
        <v>0</v>
      </c>
      <c r="B599" s="30">
        <f>STOCK!D1018</f>
        <v>0</v>
      </c>
      <c r="C599" s="30">
        <f>STOCK!E1018</f>
        <v>0</v>
      </c>
      <c r="D599" s="30">
        <f>STOCK!F1018</f>
        <v>0</v>
      </c>
      <c r="E599" s="30">
        <f>STOCK!G1018</f>
        <v>0</v>
      </c>
      <c r="F599" s="30" t="e">
        <f>STOCK!#REF!</f>
        <v>#REF!</v>
      </c>
      <c r="G599" s="30">
        <f>STOCK!H1018</f>
        <v>0</v>
      </c>
      <c r="H599" s="30" t="e">
        <f>STOCK!#REF!</f>
        <v>#REF!</v>
      </c>
      <c r="I599" s="30">
        <f>STOCK!I1018</f>
        <v>0</v>
      </c>
      <c r="J599" s="30">
        <f>STOCK!J1018</f>
        <v>0</v>
      </c>
      <c r="K599" s="30" t="e">
        <f>STOCK!#REF!</f>
        <v>#REF!</v>
      </c>
      <c r="L599" s="30">
        <f>STOCK!K1018</f>
        <v>0</v>
      </c>
      <c r="U599" s="30">
        <v>1</v>
      </c>
      <c r="V599" s="30">
        <f>STOCK!O1018</f>
        <v>0</v>
      </c>
      <c r="X599" s="30">
        <v>0</v>
      </c>
      <c r="Y599" s="30">
        <f t="shared" si="11"/>
        <v>0</v>
      </c>
      <c r="AG599" s="30">
        <f>STOCK!A1018</f>
        <v>0</v>
      </c>
      <c r="AI599" s="30">
        <v>0</v>
      </c>
    </row>
    <row r="600" spans="1:35" x14ac:dyDescent="0.15">
      <c r="A600" s="30">
        <f>STOCK!C1019</f>
        <v>0</v>
      </c>
      <c r="B600" s="30">
        <f>STOCK!D1019</f>
        <v>0</v>
      </c>
      <c r="C600" s="30">
        <f>STOCK!E1019</f>
        <v>0</v>
      </c>
      <c r="D600" s="30">
        <f>STOCK!F1019</f>
        <v>0</v>
      </c>
      <c r="E600" s="30">
        <f>STOCK!G1019</f>
        <v>0</v>
      </c>
      <c r="F600" s="30" t="e">
        <f>STOCK!#REF!</f>
        <v>#REF!</v>
      </c>
      <c r="G600" s="30">
        <f>STOCK!H1019</f>
        <v>0</v>
      </c>
      <c r="H600" s="30" t="e">
        <f>STOCK!#REF!</f>
        <v>#REF!</v>
      </c>
      <c r="I600" s="30">
        <f>STOCK!I1019</f>
        <v>0</v>
      </c>
      <c r="J600" s="30">
        <f>STOCK!J1019</f>
        <v>0</v>
      </c>
      <c r="K600" s="30" t="e">
        <f>STOCK!#REF!</f>
        <v>#REF!</v>
      </c>
      <c r="L600" s="30">
        <f>STOCK!K1019</f>
        <v>0</v>
      </c>
      <c r="U600" s="30">
        <v>1</v>
      </c>
      <c r="V600" s="30">
        <f>STOCK!O1019</f>
        <v>0</v>
      </c>
      <c r="X600" s="30">
        <v>0</v>
      </c>
      <c r="Y600" s="30">
        <f t="shared" si="11"/>
        <v>0</v>
      </c>
      <c r="AG600" s="30">
        <f>STOCK!A1019</f>
        <v>0</v>
      </c>
      <c r="AI600" s="30">
        <v>0</v>
      </c>
    </row>
    <row r="601" spans="1:35" x14ac:dyDescent="0.15">
      <c r="A601" s="30">
        <f>STOCK!C1020</f>
        <v>0</v>
      </c>
      <c r="B601" s="30">
        <f>STOCK!D1020</f>
        <v>0</v>
      </c>
      <c r="C601" s="30">
        <f>STOCK!E1020</f>
        <v>0</v>
      </c>
      <c r="D601" s="30">
        <f>STOCK!F1020</f>
        <v>0</v>
      </c>
      <c r="E601" s="30">
        <f>STOCK!G1020</f>
        <v>0</v>
      </c>
      <c r="F601" s="30" t="e">
        <f>STOCK!#REF!</f>
        <v>#REF!</v>
      </c>
      <c r="G601" s="30">
        <f>STOCK!H1020</f>
        <v>0</v>
      </c>
      <c r="H601" s="30" t="e">
        <f>STOCK!#REF!</f>
        <v>#REF!</v>
      </c>
      <c r="I601" s="30">
        <f>STOCK!I1020</f>
        <v>0</v>
      </c>
      <c r="J601" s="30">
        <f>STOCK!J1020</f>
        <v>0</v>
      </c>
      <c r="K601" s="30" t="e">
        <f>STOCK!#REF!</f>
        <v>#REF!</v>
      </c>
      <c r="L601" s="30">
        <f>STOCK!K1020</f>
        <v>0</v>
      </c>
      <c r="U601" s="30">
        <v>1</v>
      </c>
      <c r="V601" s="30">
        <f>STOCK!O1020</f>
        <v>0</v>
      </c>
      <c r="X601" s="30">
        <v>0</v>
      </c>
      <c r="Y601" s="30">
        <f t="shared" si="11"/>
        <v>0</v>
      </c>
      <c r="AG601" s="30">
        <f>STOCK!A1020</f>
        <v>0</v>
      </c>
      <c r="AI601" s="30">
        <v>0</v>
      </c>
    </row>
    <row r="602" spans="1:35" x14ac:dyDescent="0.15">
      <c r="A602" s="30">
        <f>STOCK!C1021</f>
        <v>0</v>
      </c>
      <c r="B602" s="30">
        <f>STOCK!D1021</f>
        <v>0</v>
      </c>
      <c r="C602" s="30">
        <f>STOCK!E1021</f>
        <v>0</v>
      </c>
      <c r="D602" s="30">
        <f>STOCK!F1021</f>
        <v>0</v>
      </c>
      <c r="E602" s="30">
        <f>STOCK!G1021</f>
        <v>0</v>
      </c>
      <c r="F602" s="30" t="e">
        <f>STOCK!#REF!</f>
        <v>#REF!</v>
      </c>
      <c r="G602" s="30">
        <f>STOCK!H1021</f>
        <v>0</v>
      </c>
      <c r="H602" s="30" t="e">
        <f>STOCK!#REF!</f>
        <v>#REF!</v>
      </c>
      <c r="I602" s="30">
        <f>STOCK!I1021</f>
        <v>0</v>
      </c>
      <c r="J602" s="30">
        <f>STOCK!J1021</f>
        <v>0</v>
      </c>
      <c r="K602" s="30" t="e">
        <f>STOCK!#REF!</f>
        <v>#REF!</v>
      </c>
      <c r="L602" s="30">
        <f>STOCK!K1021</f>
        <v>0</v>
      </c>
      <c r="U602" s="30">
        <v>1</v>
      </c>
      <c r="V602" s="30">
        <f>STOCK!O1021</f>
        <v>0</v>
      </c>
      <c r="X602" s="30">
        <v>0</v>
      </c>
      <c r="Y602" s="30">
        <f t="shared" si="11"/>
        <v>0</v>
      </c>
      <c r="AG602" s="30">
        <f>STOCK!A1021</f>
        <v>0</v>
      </c>
      <c r="AI602" s="30">
        <v>0</v>
      </c>
    </row>
    <row r="603" spans="1:35" x14ac:dyDescent="0.15">
      <c r="A603" s="30">
        <f>STOCK!C1022</f>
        <v>0</v>
      </c>
      <c r="B603" s="30">
        <f>STOCK!D1022</f>
        <v>0</v>
      </c>
      <c r="C603" s="30">
        <f>STOCK!E1022</f>
        <v>0</v>
      </c>
      <c r="D603" s="30">
        <f>STOCK!F1022</f>
        <v>0</v>
      </c>
      <c r="E603" s="30">
        <f>STOCK!G1022</f>
        <v>0</v>
      </c>
      <c r="F603" s="30" t="e">
        <f>STOCK!#REF!</f>
        <v>#REF!</v>
      </c>
      <c r="G603" s="30">
        <f>STOCK!H1022</f>
        <v>0</v>
      </c>
      <c r="H603" s="30" t="e">
        <f>STOCK!#REF!</f>
        <v>#REF!</v>
      </c>
      <c r="I603" s="30">
        <f>STOCK!I1022</f>
        <v>0</v>
      </c>
      <c r="J603" s="30">
        <f>STOCK!J1022</f>
        <v>0</v>
      </c>
      <c r="K603" s="30" t="e">
        <f>STOCK!#REF!</f>
        <v>#REF!</v>
      </c>
      <c r="L603" s="30">
        <f>STOCK!K1022</f>
        <v>0</v>
      </c>
      <c r="U603" s="30">
        <v>1</v>
      </c>
      <c r="V603" s="30">
        <f>STOCK!O1022</f>
        <v>0</v>
      </c>
      <c r="X603" s="30">
        <v>0</v>
      </c>
      <c r="Y603" s="30">
        <f t="shared" si="11"/>
        <v>0</v>
      </c>
      <c r="AG603" s="30">
        <f>STOCK!A1022</f>
        <v>0</v>
      </c>
      <c r="AI603" s="30">
        <v>0</v>
      </c>
    </row>
    <row r="604" spans="1:35" x14ac:dyDescent="0.15">
      <c r="A604" s="30">
        <f>STOCK!C1023</f>
        <v>0</v>
      </c>
      <c r="B604" s="30">
        <f>STOCK!D1023</f>
        <v>0</v>
      </c>
      <c r="C604" s="30">
        <f>STOCK!E1023</f>
        <v>0</v>
      </c>
      <c r="D604" s="30">
        <f>STOCK!F1023</f>
        <v>0</v>
      </c>
      <c r="E604" s="30">
        <f>STOCK!G1023</f>
        <v>0</v>
      </c>
      <c r="F604" s="30" t="e">
        <f>STOCK!#REF!</f>
        <v>#REF!</v>
      </c>
      <c r="G604" s="30">
        <f>STOCK!H1023</f>
        <v>0</v>
      </c>
      <c r="H604" s="30" t="e">
        <f>STOCK!#REF!</f>
        <v>#REF!</v>
      </c>
      <c r="I604" s="30">
        <f>STOCK!I1023</f>
        <v>0</v>
      </c>
      <c r="J604" s="30">
        <f>STOCK!J1023</f>
        <v>0</v>
      </c>
      <c r="K604" s="30" t="e">
        <f>STOCK!#REF!</f>
        <v>#REF!</v>
      </c>
      <c r="L604" s="30">
        <f>STOCK!K1023</f>
        <v>0</v>
      </c>
      <c r="U604" s="30">
        <v>1</v>
      </c>
      <c r="V604" s="30">
        <f>STOCK!O1023</f>
        <v>0</v>
      </c>
      <c r="X604" s="30">
        <v>0</v>
      </c>
      <c r="Y604" s="30">
        <f t="shared" si="11"/>
        <v>0</v>
      </c>
      <c r="AG604" s="30">
        <f>STOCK!A1023</f>
        <v>0</v>
      </c>
      <c r="AI604" s="30">
        <v>0</v>
      </c>
    </row>
    <row r="605" spans="1:35" x14ac:dyDescent="0.15">
      <c r="A605" s="30">
        <f>STOCK!C1024</f>
        <v>0</v>
      </c>
      <c r="B605" s="30">
        <f>STOCK!D1024</f>
        <v>0</v>
      </c>
      <c r="C605" s="30">
        <f>STOCK!E1024</f>
        <v>0</v>
      </c>
      <c r="D605" s="30">
        <f>STOCK!F1024</f>
        <v>0</v>
      </c>
      <c r="E605" s="30">
        <f>STOCK!G1024</f>
        <v>0</v>
      </c>
      <c r="F605" s="30" t="e">
        <f>STOCK!#REF!</f>
        <v>#REF!</v>
      </c>
      <c r="G605" s="30">
        <f>STOCK!H1024</f>
        <v>0</v>
      </c>
      <c r="H605" s="30" t="e">
        <f>STOCK!#REF!</f>
        <v>#REF!</v>
      </c>
      <c r="I605" s="30">
        <f>STOCK!I1024</f>
        <v>0</v>
      </c>
      <c r="J605" s="30">
        <f>STOCK!J1024</f>
        <v>0</v>
      </c>
      <c r="K605" s="30" t="e">
        <f>STOCK!#REF!</f>
        <v>#REF!</v>
      </c>
      <c r="L605" s="30">
        <f>STOCK!K1024</f>
        <v>0</v>
      </c>
      <c r="U605" s="30">
        <v>1</v>
      </c>
      <c r="V605" s="30">
        <f>STOCK!O1024</f>
        <v>0</v>
      </c>
      <c r="X605" s="30">
        <v>0</v>
      </c>
      <c r="Y605" s="30">
        <f t="shared" si="11"/>
        <v>0</v>
      </c>
      <c r="AG605" s="30">
        <f>STOCK!A1024</f>
        <v>0</v>
      </c>
      <c r="AI605" s="30">
        <v>0</v>
      </c>
    </row>
    <row r="606" spans="1:35" x14ac:dyDescent="0.15">
      <c r="A606" s="30">
        <f>STOCK!C1025</f>
        <v>0</v>
      </c>
      <c r="B606" s="30">
        <f>STOCK!D1025</f>
        <v>0</v>
      </c>
      <c r="C606" s="30">
        <f>STOCK!E1025</f>
        <v>0</v>
      </c>
      <c r="D606" s="30">
        <f>STOCK!F1025</f>
        <v>0</v>
      </c>
      <c r="E606" s="30">
        <f>STOCK!G1025</f>
        <v>0</v>
      </c>
      <c r="F606" s="30" t="e">
        <f>STOCK!#REF!</f>
        <v>#REF!</v>
      </c>
      <c r="G606" s="30">
        <f>STOCK!H1025</f>
        <v>0</v>
      </c>
      <c r="H606" s="30" t="e">
        <f>STOCK!#REF!</f>
        <v>#REF!</v>
      </c>
      <c r="I606" s="30">
        <f>STOCK!I1025</f>
        <v>0</v>
      </c>
      <c r="J606" s="30">
        <f>STOCK!J1025</f>
        <v>0</v>
      </c>
      <c r="K606" s="30" t="e">
        <f>STOCK!#REF!</f>
        <v>#REF!</v>
      </c>
      <c r="L606" s="30">
        <f>STOCK!K1025</f>
        <v>0</v>
      </c>
      <c r="U606" s="30">
        <v>1</v>
      </c>
      <c r="V606" s="30">
        <f>STOCK!O1025</f>
        <v>0</v>
      </c>
      <c r="X606" s="30">
        <v>0</v>
      </c>
      <c r="Y606" s="30">
        <f t="shared" si="11"/>
        <v>0</v>
      </c>
      <c r="AG606" s="30">
        <f>STOCK!A1025</f>
        <v>0</v>
      </c>
      <c r="AI606" s="30">
        <v>0</v>
      </c>
    </row>
    <row r="607" spans="1:35" x14ac:dyDescent="0.15">
      <c r="A607" s="30">
        <f>STOCK!C1026</f>
        <v>0</v>
      </c>
      <c r="B607" s="30">
        <f>STOCK!D1026</f>
        <v>0</v>
      </c>
      <c r="C607" s="30">
        <f>STOCK!E1026</f>
        <v>0</v>
      </c>
      <c r="D607" s="30">
        <f>STOCK!F1026</f>
        <v>0</v>
      </c>
      <c r="E607" s="30">
        <f>STOCK!G1026</f>
        <v>0</v>
      </c>
      <c r="F607" s="30" t="e">
        <f>STOCK!#REF!</f>
        <v>#REF!</v>
      </c>
      <c r="G607" s="30">
        <f>STOCK!H1026</f>
        <v>0</v>
      </c>
      <c r="H607" s="30" t="e">
        <f>STOCK!#REF!</f>
        <v>#REF!</v>
      </c>
      <c r="I607" s="30">
        <f>STOCK!I1026</f>
        <v>0</v>
      </c>
      <c r="J607" s="30">
        <f>STOCK!J1026</f>
        <v>0</v>
      </c>
      <c r="K607" s="30" t="e">
        <f>STOCK!#REF!</f>
        <v>#REF!</v>
      </c>
      <c r="L607" s="30">
        <f>STOCK!K1026</f>
        <v>0</v>
      </c>
      <c r="U607" s="30">
        <v>1</v>
      </c>
      <c r="V607" s="30">
        <f>STOCK!O1026</f>
        <v>0</v>
      </c>
      <c r="X607" s="30">
        <v>0</v>
      </c>
      <c r="Y607" s="30">
        <f t="shared" si="11"/>
        <v>0</v>
      </c>
      <c r="AG607" s="30">
        <f>STOCK!A1026</f>
        <v>0</v>
      </c>
      <c r="AI607" s="30">
        <v>0</v>
      </c>
    </row>
    <row r="608" spans="1:35" x14ac:dyDescent="0.15">
      <c r="A608" s="30">
        <f>STOCK!C1027</f>
        <v>0</v>
      </c>
      <c r="B608" s="30">
        <f>STOCK!D1027</f>
        <v>0</v>
      </c>
      <c r="C608" s="30">
        <f>STOCK!E1027</f>
        <v>0</v>
      </c>
      <c r="D608" s="30">
        <f>STOCK!F1027</f>
        <v>0</v>
      </c>
      <c r="E608" s="30">
        <f>STOCK!G1027</f>
        <v>0</v>
      </c>
      <c r="F608" s="30" t="e">
        <f>STOCK!#REF!</f>
        <v>#REF!</v>
      </c>
      <c r="G608" s="30">
        <f>STOCK!H1027</f>
        <v>0</v>
      </c>
      <c r="H608" s="30" t="e">
        <f>STOCK!#REF!</f>
        <v>#REF!</v>
      </c>
      <c r="I608" s="30">
        <f>STOCK!I1027</f>
        <v>0</v>
      </c>
      <c r="J608" s="30">
        <f>STOCK!J1027</f>
        <v>0</v>
      </c>
      <c r="K608" s="30" t="e">
        <f>STOCK!#REF!</f>
        <v>#REF!</v>
      </c>
      <c r="L608" s="30">
        <f>STOCK!K1027</f>
        <v>0</v>
      </c>
      <c r="U608" s="30">
        <v>1</v>
      </c>
      <c r="V608" s="30">
        <f>STOCK!O1027</f>
        <v>0</v>
      </c>
      <c r="X608" s="30">
        <v>0</v>
      </c>
      <c r="Y608" s="30">
        <f t="shared" si="11"/>
        <v>0</v>
      </c>
      <c r="AG608" s="30">
        <f>STOCK!A1027</f>
        <v>0</v>
      </c>
      <c r="AI608" s="30">
        <v>0</v>
      </c>
    </row>
    <row r="609" spans="1:35" x14ac:dyDescent="0.15">
      <c r="A609" s="30">
        <f>STOCK!C1028</f>
        <v>0</v>
      </c>
      <c r="B609" s="30">
        <f>STOCK!D1028</f>
        <v>0</v>
      </c>
      <c r="C609" s="30">
        <f>STOCK!E1028</f>
        <v>0</v>
      </c>
      <c r="D609" s="30">
        <f>STOCK!F1028</f>
        <v>0</v>
      </c>
      <c r="E609" s="30">
        <f>STOCK!G1028</f>
        <v>0</v>
      </c>
      <c r="F609" s="30" t="e">
        <f>STOCK!#REF!</f>
        <v>#REF!</v>
      </c>
      <c r="G609" s="30">
        <f>STOCK!H1028</f>
        <v>0</v>
      </c>
      <c r="H609" s="30" t="e">
        <f>STOCK!#REF!</f>
        <v>#REF!</v>
      </c>
      <c r="I609" s="30">
        <f>STOCK!I1028</f>
        <v>0</v>
      </c>
      <c r="J609" s="30">
        <f>STOCK!J1028</f>
        <v>0</v>
      </c>
      <c r="K609" s="30" t="e">
        <f>STOCK!#REF!</f>
        <v>#REF!</v>
      </c>
      <c r="L609" s="30">
        <f>STOCK!K1028</f>
        <v>0</v>
      </c>
      <c r="U609" s="30">
        <v>1</v>
      </c>
      <c r="V609" s="30">
        <f>STOCK!O1028</f>
        <v>0</v>
      </c>
      <c r="X609" s="30">
        <v>0</v>
      </c>
      <c r="Y609" s="30">
        <f t="shared" si="11"/>
        <v>0</v>
      </c>
      <c r="AG609" s="30">
        <f>STOCK!A1028</f>
        <v>0</v>
      </c>
      <c r="AI609" s="30">
        <v>0</v>
      </c>
    </row>
    <row r="610" spans="1:35" x14ac:dyDescent="0.15">
      <c r="A610" s="30">
        <f>STOCK!C1029</f>
        <v>0</v>
      </c>
      <c r="B610" s="30">
        <f>STOCK!D1029</f>
        <v>0</v>
      </c>
      <c r="C610" s="30">
        <f>STOCK!E1029</f>
        <v>0</v>
      </c>
      <c r="D610" s="30">
        <f>STOCK!F1029</f>
        <v>0</v>
      </c>
      <c r="E610" s="30">
        <f>STOCK!G1029</f>
        <v>0</v>
      </c>
      <c r="F610" s="30" t="e">
        <f>STOCK!#REF!</f>
        <v>#REF!</v>
      </c>
      <c r="G610" s="30">
        <f>STOCK!H1029</f>
        <v>0</v>
      </c>
      <c r="H610" s="30" t="e">
        <f>STOCK!#REF!</f>
        <v>#REF!</v>
      </c>
      <c r="I610" s="30">
        <f>STOCK!I1029</f>
        <v>0</v>
      </c>
      <c r="J610" s="30">
        <f>STOCK!J1029</f>
        <v>0</v>
      </c>
      <c r="K610" s="30" t="e">
        <f>STOCK!#REF!</f>
        <v>#REF!</v>
      </c>
      <c r="L610" s="30">
        <f>STOCK!K1029</f>
        <v>0</v>
      </c>
      <c r="U610" s="30">
        <v>1</v>
      </c>
      <c r="V610" s="30">
        <f>STOCK!O1029</f>
        <v>0</v>
      </c>
      <c r="X610" s="30">
        <v>0</v>
      </c>
      <c r="Y610" s="30">
        <f t="shared" si="11"/>
        <v>0</v>
      </c>
      <c r="AG610" s="30">
        <f>STOCK!A1029</f>
        <v>0</v>
      </c>
      <c r="AI610" s="30">
        <v>0</v>
      </c>
    </row>
    <row r="611" spans="1:35" x14ac:dyDescent="0.15">
      <c r="A611" s="30">
        <f>STOCK!C1030</f>
        <v>0</v>
      </c>
      <c r="B611" s="30">
        <f>STOCK!D1030</f>
        <v>0</v>
      </c>
      <c r="C611" s="30">
        <f>STOCK!E1030</f>
        <v>0</v>
      </c>
      <c r="D611" s="30">
        <f>STOCK!F1030</f>
        <v>0</v>
      </c>
      <c r="E611" s="30">
        <f>STOCK!G1030</f>
        <v>0</v>
      </c>
      <c r="F611" s="30" t="e">
        <f>STOCK!#REF!</f>
        <v>#REF!</v>
      </c>
      <c r="G611" s="30">
        <f>STOCK!H1030</f>
        <v>0</v>
      </c>
      <c r="H611" s="30" t="e">
        <f>STOCK!#REF!</f>
        <v>#REF!</v>
      </c>
      <c r="I611" s="30">
        <f>STOCK!I1030</f>
        <v>0</v>
      </c>
      <c r="J611" s="30">
        <f>STOCK!J1030</f>
        <v>0</v>
      </c>
      <c r="K611" s="30" t="e">
        <f>STOCK!#REF!</f>
        <v>#REF!</v>
      </c>
      <c r="L611" s="30">
        <f>STOCK!K1030</f>
        <v>0</v>
      </c>
      <c r="U611" s="30">
        <v>1</v>
      </c>
      <c r="V611" s="30">
        <f>STOCK!O1030</f>
        <v>0</v>
      </c>
      <c r="X611" s="30">
        <v>0</v>
      </c>
      <c r="Y611" s="30">
        <f t="shared" si="11"/>
        <v>0</v>
      </c>
      <c r="AG611" s="30">
        <f>STOCK!A1030</f>
        <v>0</v>
      </c>
      <c r="AI611" s="30">
        <v>0</v>
      </c>
    </row>
    <row r="612" spans="1:35" x14ac:dyDescent="0.15">
      <c r="A612" s="30">
        <f>STOCK!C1031</f>
        <v>0</v>
      </c>
      <c r="B612" s="30">
        <f>STOCK!D1031</f>
        <v>0</v>
      </c>
      <c r="C612" s="30">
        <f>STOCK!E1031</f>
        <v>0</v>
      </c>
      <c r="D612" s="30">
        <f>STOCK!F1031</f>
        <v>0</v>
      </c>
      <c r="E612" s="30">
        <f>STOCK!G1031</f>
        <v>0</v>
      </c>
      <c r="F612" s="30" t="e">
        <f>STOCK!#REF!</f>
        <v>#REF!</v>
      </c>
      <c r="G612" s="30">
        <f>STOCK!H1031</f>
        <v>0</v>
      </c>
      <c r="H612" s="30" t="e">
        <f>STOCK!#REF!</f>
        <v>#REF!</v>
      </c>
      <c r="I612" s="30">
        <f>STOCK!I1031</f>
        <v>0</v>
      </c>
      <c r="J612" s="30">
        <f>STOCK!J1031</f>
        <v>0</v>
      </c>
      <c r="K612" s="30" t="e">
        <f>STOCK!#REF!</f>
        <v>#REF!</v>
      </c>
      <c r="L612" s="30">
        <f>STOCK!K1031</f>
        <v>0</v>
      </c>
      <c r="U612" s="30">
        <v>1</v>
      </c>
      <c r="V612" s="30">
        <f>STOCK!O1031</f>
        <v>0</v>
      </c>
      <c r="X612" s="30">
        <v>0</v>
      </c>
      <c r="Y612" s="30">
        <f t="shared" si="11"/>
        <v>0</v>
      </c>
      <c r="AG612" s="30">
        <f>STOCK!A1031</f>
        <v>0</v>
      </c>
      <c r="AI612" s="30">
        <v>0</v>
      </c>
    </row>
    <row r="613" spans="1:35" x14ac:dyDescent="0.15">
      <c r="A613" s="30">
        <f>STOCK!C1032</f>
        <v>0</v>
      </c>
      <c r="B613" s="30">
        <f>STOCK!D1032</f>
        <v>0</v>
      </c>
      <c r="C613" s="30">
        <f>STOCK!E1032</f>
        <v>0</v>
      </c>
      <c r="D613" s="30">
        <f>STOCK!F1032</f>
        <v>0</v>
      </c>
      <c r="E613" s="30">
        <f>STOCK!G1032</f>
        <v>0</v>
      </c>
      <c r="F613" s="30" t="e">
        <f>STOCK!#REF!</f>
        <v>#REF!</v>
      </c>
      <c r="G613" s="30">
        <f>STOCK!H1032</f>
        <v>0</v>
      </c>
      <c r="H613" s="30" t="e">
        <f>STOCK!#REF!</f>
        <v>#REF!</v>
      </c>
      <c r="I613" s="30">
        <f>STOCK!I1032</f>
        <v>0</v>
      </c>
      <c r="J613" s="30">
        <f>STOCK!J1032</f>
        <v>0</v>
      </c>
      <c r="K613" s="30" t="e">
        <f>STOCK!#REF!</f>
        <v>#REF!</v>
      </c>
      <c r="L613" s="30">
        <f>STOCK!K1032</f>
        <v>0</v>
      </c>
      <c r="U613" s="30">
        <v>1</v>
      </c>
      <c r="V613" s="30">
        <f>STOCK!O1032</f>
        <v>0</v>
      </c>
      <c r="X613" s="30">
        <v>0</v>
      </c>
      <c r="Y613" s="30">
        <f t="shared" si="11"/>
        <v>0</v>
      </c>
      <c r="AG613" s="30">
        <f>STOCK!A1032</f>
        <v>0</v>
      </c>
      <c r="AI613" s="30">
        <v>0</v>
      </c>
    </row>
    <row r="614" spans="1:35" x14ac:dyDescent="0.15">
      <c r="A614" s="30">
        <f>STOCK!C1033</f>
        <v>0</v>
      </c>
      <c r="B614" s="30">
        <f>STOCK!D1033</f>
        <v>0</v>
      </c>
      <c r="C614" s="30">
        <f>STOCK!E1033</f>
        <v>0</v>
      </c>
      <c r="D614" s="30">
        <f>STOCK!F1033</f>
        <v>0</v>
      </c>
      <c r="E614" s="30">
        <f>STOCK!G1033</f>
        <v>0</v>
      </c>
      <c r="F614" s="30" t="e">
        <f>STOCK!#REF!</f>
        <v>#REF!</v>
      </c>
      <c r="G614" s="30">
        <f>STOCK!H1033</f>
        <v>0</v>
      </c>
      <c r="H614" s="30" t="e">
        <f>STOCK!#REF!</f>
        <v>#REF!</v>
      </c>
      <c r="I614" s="30">
        <f>STOCK!I1033</f>
        <v>0</v>
      </c>
      <c r="J614" s="30">
        <f>STOCK!J1033</f>
        <v>0</v>
      </c>
      <c r="K614" s="30" t="e">
        <f>STOCK!#REF!</f>
        <v>#REF!</v>
      </c>
      <c r="L614" s="30">
        <f>STOCK!K1033</f>
        <v>0</v>
      </c>
      <c r="U614" s="30">
        <v>1</v>
      </c>
      <c r="V614" s="30">
        <f>STOCK!O1033</f>
        <v>0</v>
      </c>
      <c r="X614" s="30">
        <v>0</v>
      </c>
      <c r="Y614" s="30">
        <f t="shared" si="11"/>
        <v>0</v>
      </c>
      <c r="AG614" s="30">
        <f>STOCK!A1033</f>
        <v>0</v>
      </c>
      <c r="AI614" s="30">
        <v>0</v>
      </c>
    </row>
    <row r="615" spans="1:35" x14ac:dyDescent="0.15">
      <c r="A615" s="30">
        <f>STOCK!C1034</f>
        <v>0</v>
      </c>
      <c r="B615" s="30">
        <f>STOCK!D1034</f>
        <v>0</v>
      </c>
      <c r="C615" s="30">
        <f>STOCK!E1034</f>
        <v>0</v>
      </c>
      <c r="D615" s="30">
        <f>STOCK!F1034</f>
        <v>0</v>
      </c>
      <c r="E615" s="30">
        <f>STOCK!G1034</f>
        <v>0</v>
      </c>
      <c r="F615" s="30" t="e">
        <f>STOCK!#REF!</f>
        <v>#REF!</v>
      </c>
      <c r="G615" s="30">
        <f>STOCK!H1034</f>
        <v>0</v>
      </c>
      <c r="H615" s="30" t="e">
        <f>STOCK!#REF!</f>
        <v>#REF!</v>
      </c>
      <c r="I615" s="30">
        <f>STOCK!I1034</f>
        <v>0</v>
      </c>
      <c r="J615" s="30">
        <f>STOCK!J1034</f>
        <v>0</v>
      </c>
      <c r="K615" s="30" t="e">
        <f>STOCK!#REF!</f>
        <v>#REF!</v>
      </c>
      <c r="L615" s="30">
        <f>STOCK!K1034</f>
        <v>0</v>
      </c>
      <c r="U615" s="30">
        <v>1</v>
      </c>
      <c r="V615" s="30">
        <f>STOCK!O1034</f>
        <v>0</v>
      </c>
      <c r="X615" s="30">
        <v>0</v>
      </c>
      <c r="Y615" s="30">
        <f t="shared" si="11"/>
        <v>0</v>
      </c>
      <c r="AG615" s="30">
        <f>STOCK!A1034</f>
        <v>0</v>
      </c>
      <c r="AI615" s="30">
        <v>0</v>
      </c>
    </row>
    <row r="616" spans="1:35" x14ac:dyDescent="0.15">
      <c r="A616" s="30">
        <f>STOCK!C1035</f>
        <v>0</v>
      </c>
      <c r="B616" s="30">
        <f>STOCK!D1035</f>
        <v>0</v>
      </c>
      <c r="C616" s="30">
        <f>STOCK!E1035</f>
        <v>0</v>
      </c>
      <c r="D616" s="30">
        <f>STOCK!F1035</f>
        <v>0</v>
      </c>
      <c r="E616" s="30">
        <f>STOCK!G1035</f>
        <v>0</v>
      </c>
      <c r="F616" s="30" t="e">
        <f>STOCK!#REF!</f>
        <v>#REF!</v>
      </c>
      <c r="G616" s="30">
        <f>STOCK!H1035</f>
        <v>0</v>
      </c>
      <c r="H616" s="30" t="e">
        <f>STOCK!#REF!</f>
        <v>#REF!</v>
      </c>
      <c r="I616" s="30">
        <f>STOCK!I1035</f>
        <v>0</v>
      </c>
      <c r="J616" s="30">
        <f>STOCK!J1035</f>
        <v>0</v>
      </c>
      <c r="K616" s="30" t="e">
        <f>STOCK!#REF!</f>
        <v>#REF!</v>
      </c>
      <c r="L616" s="30">
        <f>STOCK!K1035</f>
        <v>0</v>
      </c>
      <c r="U616" s="30">
        <v>1</v>
      </c>
      <c r="V616" s="30">
        <f>STOCK!O1035</f>
        <v>0</v>
      </c>
      <c r="X616" s="30">
        <v>0</v>
      </c>
      <c r="Y616" s="30">
        <f t="shared" si="11"/>
        <v>0</v>
      </c>
      <c r="AG616" s="30">
        <f>STOCK!A1035</f>
        <v>0</v>
      </c>
      <c r="AI616" s="30">
        <v>0</v>
      </c>
    </row>
    <row r="617" spans="1:35" x14ac:dyDescent="0.15">
      <c r="A617" s="30">
        <f>STOCK!C1036</f>
        <v>0</v>
      </c>
      <c r="B617" s="30">
        <f>STOCK!D1036</f>
        <v>0</v>
      </c>
      <c r="C617" s="30">
        <f>STOCK!E1036</f>
        <v>0</v>
      </c>
      <c r="D617" s="30">
        <f>STOCK!F1036</f>
        <v>0</v>
      </c>
      <c r="E617" s="30">
        <f>STOCK!G1036</f>
        <v>0</v>
      </c>
      <c r="F617" s="30" t="e">
        <f>STOCK!#REF!</f>
        <v>#REF!</v>
      </c>
      <c r="G617" s="30">
        <f>STOCK!H1036</f>
        <v>0</v>
      </c>
      <c r="H617" s="30" t="e">
        <f>STOCK!#REF!</f>
        <v>#REF!</v>
      </c>
      <c r="I617" s="30">
        <f>STOCK!I1036</f>
        <v>0</v>
      </c>
      <c r="J617" s="30">
        <f>STOCK!J1036</f>
        <v>0</v>
      </c>
      <c r="K617" s="30" t="e">
        <f>STOCK!#REF!</f>
        <v>#REF!</v>
      </c>
      <c r="L617" s="30">
        <f>STOCK!K1036</f>
        <v>0</v>
      </c>
      <c r="U617" s="30">
        <v>1</v>
      </c>
      <c r="V617" s="30">
        <f>STOCK!O1036</f>
        <v>0</v>
      </c>
      <c r="X617" s="30">
        <v>0</v>
      </c>
      <c r="Y617" s="30">
        <f t="shared" si="11"/>
        <v>0</v>
      </c>
      <c r="AG617" s="30">
        <f>STOCK!A1036</f>
        <v>0</v>
      </c>
      <c r="AI617" s="30">
        <v>0</v>
      </c>
    </row>
    <row r="618" spans="1:35" x14ac:dyDescent="0.15">
      <c r="A618" s="30">
        <f>STOCK!C1037</f>
        <v>0</v>
      </c>
      <c r="B618" s="30">
        <f>STOCK!D1037</f>
        <v>0</v>
      </c>
      <c r="C618" s="30">
        <f>STOCK!E1037</f>
        <v>0</v>
      </c>
      <c r="D618" s="30">
        <f>STOCK!F1037</f>
        <v>0</v>
      </c>
      <c r="E618" s="30">
        <f>STOCK!G1037</f>
        <v>0</v>
      </c>
      <c r="F618" s="30" t="e">
        <f>STOCK!#REF!</f>
        <v>#REF!</v>
      </c>
      <c r="G618" s="30">
        <f>STOCK!H1037</f>
        <v>0</v>
      </c>
      <c r="H618" s="30" t="e">
        <f>STOCK!#REF!</f>
        <v>#REF!</v>
      </c>
      <c r="I618" s="30">
        <f>STOCK!I1037</f>
        <v>0</v>
      </c>
      <c r="J618" s="30">
        <f>STOCK!J1037</f>
        <v>0</v>
      </c>
      <c r="K618" s="30" t="e">
        <f>STOCK!#REF!</f>
        <v>#REF!</v>
      </c>
      <c r="L618" s="30">
        <f>STOCK!K1037</f>
        <v>0</v>
      </c>
      <c r="U618" s="30">
        <v>1</v>
      </c>
      <c r="V618" s="30">
        <f>STOCK!O1037</f>
        <v>0</v>
      </c>
      <c r="X618" s="30">
        <v>0</v>
      </c>
      <c r="Y618" s="30">
        <f t="shared" si="11"/>
        <v>0</v>
      </c>
      <c r="AG618" s="30">
        <f>STOCK!A1037</f>
        <v>0</v>
      </c>
      <c r="AI618" s="30">
        <v>0</v>
      </c>
    </row>
    <row r="619" spans="1:35" x14ac:dyDescent="0.15">
      <c r="A619" s="30">
        <f>STOCK!C1038</f>
        <v>0</v>
      </c>
      <c r="B619" s="30">
        <f>STOCK!D1038</f>
        <v>0</v>
      </c>
      <c r="C619" s="30">
        <f>STOCK!E1038</f>
        <v>0</v>
      </c>
      <c r="D619" s="30">
        <f>STOCK!F1038</f>
        <v>0</v>
      </c>
      <c r="E619" s="30">
        <f>STOCK!G1038</f>
        <v>0</v>
      </c>
      <c r="F619" s="30" t="e">
        <f>STOCK!#REF!</f>
        <v>#REF!</v>
      </c>
      <c r="G619" s="30">
        <f>STOCK!H1038</f>
        <v>0</v>
      </c>
      <c r="H619" s="30" t="e">
        <f>STOCK!#REF!</f>
        <v>#REF!</v>
      </c>
      <c r="I619" s="30">
        <f>STOCK!I1038</f>
        <v>0</v>
      </c>
      <c r="J619" s="30">
        <f>STOCK!J1038</f>
        <v>0</v>
      </c>
      <c r="K619" s="30" t="e">
        <f>STOCK!#REF!</f>
        <v>#REF!</v>
      </c>
      <c r="L619" s="30">
        <f>STOCK!K1038</f>
        <v>0</v>
      </c>
      <c r="U619" s="30">
        <v>1</v>
      </c>
      <c r="V619" s="30">
        <f>STOCK!O1038</f>
        <v>0</v>
      </c>
      <c r="X619" s="30">
        <v>0</v>
      </c>
      <c r="Y619" s="30">
        <f t="shared" si="11"/>
        <v>0</v>
      </c>
      <c r="AG619" s="30">
        <f>STOCK!A1038</f>
        <v>0</v>
      </c>
      <c r="AI619" s="30">
        <v>0</v>
      </c>
    </row>
    <row r="620" spans="1:35" x14ac:dyDescent="0.15">
      <c r="A620" s="30">
        <f>STOCK!C1039</f>
        <v>0</v>
      </c>
      <c r="B620" s="30">
        <f>STOCK!D1039</f>
        <v>0</v>
      </c>
      <c r="C620" s="30">
        <f>STOCK!E1039</f>
        <v>0</v>
      </c>
      <c r="D620" s="30">
        <f>STOCK!F1039</f>
        <v>0</v>
      </c>
      <c r="E620" s="30">
        <f>STOCK!G1039</f>
        <v>0</v>
      </c>
      <c r="F620" s="30" t="e">
        <f>STOCK!#REF!</f>
        <v>#REF!</v>
      </c>
      <c r="G620" s="30">
        <f>STOCK!H1039</f>
        <v>0</v>
      </c>
      <c r="H620" s="30" t="e">
        <f>STOCK!#REF!</f>
        <v>#REF!</v>
      </c>
      <c r="I620" s="30">
        <f>STOCK!I1039</f>
        <v>0</v>
      </c>
      <c r="J620" s="30">
        <f>STOCK!J1039</f>
        <v>0</v>
      </c>
      <c r="K620" s="30" t="e">
        <f>STOCK!#REF!</f>
        <v>#REF!</v>
      </c>
      <c r="L620" s="30">
        <f>STOCK!K1039</f>
        <v>0</v>
      </c>
      <c r="U620" s="30">
        <v>1</v>
      </c>
      <c r="V620" s="30">
        <f>STOCK!O1039</f>
        <v>0</v>
      </c>
      <c r="X620" s="30">
        <v>0</v>
      </c>
      <c r="Y620" s="30">
        <f t="shared" si="11"/>
        <v>0</v>
      </c>
      <c r="AG620" s="30">
        <f>STOCK!A1039</f>
        <v>0</v>
      </c>
      <c r="AI620" s="30">
        <v>0</v>
      </c>
    </row>
    <row r="621" spans="1:35" x14ac:dyDescent="0.15">
      <c r="A621" s="30">
        <f>STOCK!C1040</f>
        <v>0</v>
      </c>
      <c r="B621" s="30">
        <f>STOCK!D1040</f>
        <v>0</v>
      </c>
      <c r="C621" s="30">
        <f>STOCK!E1040</f>
        <v>0</v>
      </c>
      <c r="D621" s="30">
        <f>STOCK!F1040</f>
        <v>0</v>
      </c>
      <c r="E621" s="30">
        <f>STOCK!G1040</f>
        <v>0</v>
      </c>
      <c r="F621" s="30" t="e">
        <f>STOCK!#REF!</f>
        <v>#REF!</v>
      </c>
      <c r="G621" s="30">
        <f>STOCK!H1040</f>
        <v>0</v>
      </c>
      <c r="H621" s="30" t="e">
        <f>STOCK!#REF!</f>
        <v>#REF!</v>
      </c>
      <c r="I621" s="30">
        <f>STOCK!I1040</f>
        <v>0</v>
      </c>
      <c r="J621" s="30">
        <f>STOCK!J1040</f>
        <v>0</v>
      </c>
      <c r="K621" s="30" t="e">
        <f>STOCK!#REF!</f>
        <v>#REF!</v>
      </c>
      <c r="L621" s="30">
        <f>STOCK!K1040</f>
        <v>0</v>
      </c>
      <c r="U621" s="30">
        <v>1</v>
      </c>
      <c r="V621" s="30">
        <f>STOCK!O1040</f>
        <v>0</v>
      </c>
      <c r="X621" s="30">
        <v>0</v>
      </c>
      <c r="Y621" s="30">
        <f t="shared" si="11"/>
        <v>0</v>
      </c>
      <c r="AG621" s="30">
        <f>STOCK!A1040</f>
        <v>0</v>
      </c>
      <c r="AI621" s="30">
        <v>0</v>
      </c>
    </row>
    <row r="622" spans="1:35" x14ac:dyDescent="0.15">
      <c r="A622" s="30">
        <f>STOCK!C1041</f>
        <v>0</v>
      </c>
      <c r="B622" s="30">
        <f>STOCK!D1041</f>
        <v>0</v>
      </c>
      <c r="C622" s="30">
        <f>STOCK!E1041</f>
        <v>0</v>
      </c>
      <c r="D622" s="30">
        <f>STOCK!F1041</f>
        <v>0</v>
      </c>
      <c r="E622" s="30">
        <f>STOCK!G1041</f>
        <v>0</v>
      </c>
      <c r="F622" s="30" t="e">
        <f>STOCK!#REF!</f>
        <v>#REF!</v>
      </c>
      <c r="G622" s="30">
        <f>STOCK!H1041</f>
        <v>0</v>
      </c>
      <c r="H622" s="30" t="e">
        <f>STOCK!#REF!</f>
        <v>#REF!</v>
      </c>
      <c r="I622" s="30">
        <f>STOCK!I1041</f>
        <v>0</v>
      </c>
      <c r="J622" s="30">
        <f>STOCK!J1041</f>
        <v>0</v>
      </c>
      <c r="K622" s="30" t="e">
        <f>STOCK!#REF!</f>
        <v>#REF!</v>
      </c>
      <c r="L622" s="30">
        <f>STOCK!K1041</f>
        <v>0</v>
      </c>
      <c r="U622" s="30">
        <v>1</v>
      </c>
      <c r="V622" s="30">
        <f>STOCK!O1041</f>
        <v>0</v>
      </c>
      <c r="X622" s="30">
        <v>0</v>
      </c>
      <c r="Y622" s="30">
        <f t="shared" si="11"/>
        <v>0</v>
      </c>
      <c r="AG622" s="30">
        <f>STOCK!A1041</f>
        <v>0</v>
      </c>
      <c r="AI622" s="30">
        <v>0</v>
      </c>
    </row>
    <row r="623" spans="1:35" x14ac:dyDescent="0.15">
      <c r="A623" s="30">
        <f>STOCK!C1042</f>
        <v>0</v>
      </c>
      <c r="B623" s="30">
        <f>STOCK!D1042</f>
        <v>0</v>
      </c>
      <c r="C623" s="30">
        <f>STOCK!E1042</f>
        <v>0</v>
      </c>
      <c r="D623" s="30">
        <f>STOCK!F1042</f>
        <v>0</v>
      </c>
      <c r="E623" s="30">
        <f>STOCK!G1042</f>
        <v>0</v>
      </c>
      <c r="F623" s="30" t="e">
        <f>STOCK!#REF!</f>
        <v>#REF!</v>
      </c>
      <c r="G623" s="30">
        <f>STOCK!H1042</f>
        <v>0</v>
      </c>
      <c r="H623" s="30" t="e">
        <f>STOCK!#REF!</f>
        <v>#REF!</v>
      </c>
      <c r="I623" s="30">
        <f>STOCK!I1042</f>
        <v>0</v>
      </c>
      <c r="J623" s="30">
        <f>STOCK!J1042</f>
        <v>0</v>
      </c>
      <c r="K623" s="30" t="e">
        <f>STOCK!#REF!</f>
        <v>#REF!</v>
      </c>
      <c r="L623" s="30">
        <f>STOCK!K1042</f>
        <v>0</v>
      </c>
      <c r="U623" s="30">
        <v>1</v>
      </c>
      <c r="V623" s="30">
        <f>STOCK!O1042</f>
        <v>0</v>
      </c>
      <c r="X623" s="30">
        <v>0</v>
      </c>
      <c r="Y623" s="30">
        <f t="shared" si="11"/>
        <v>0</v>
      </c>
      <c r="AG623" s="30">
        <f>STOCK!A1042</f>
        <v>0</v>
      </c>
      <c r="AI623" s="30">
        <v>0</v>
      </c>
    </row>
    <row r="624" spans="1:35" x14ac:dyDescent="0.15">
      <c r="A624" s="30">
        <f>STOCK!C1043</f>
        <v>0</v>
      </c>
      <c r="B624" s="30">
        <f>STOCK!D1043</f>
        <v>0</v>
      </c>
      <c r="C624" s="30">
        <f>STOCK!E1043</f>
        <v>0</v>
      </c>
      <c r="D624" s="30">
        <f>STOCK!F1043</f>
        <v>0</v>
      </c>
      <c r="E624" s="30">
        <f>STOCK!G1043</f>
        <v>0</v>
      </c>
      <c r="F624" s="30" t="e">
        <f>STOCK!#REF!</f>
        <v>#REF!</v>
      </c>
      <c r="G624" s="30">
        <f>STOCK!H1043</f>
        <v>0</v>
      </c>
      <c r="H624" s="30" t="e">
        <f>STOCK!#REF!</f>
        <v>#REF!</v>
      </c>
      <c r="I624" s="30">
        <f>STOCK!I1043</f>
        <v>0</v>
      </c>
      <c r="J624" s="30">
        <f>STOCK!J1043</f>
        <v>0</v>
      </c>
      <c r="K624" s="30" t="e">
        <f>STOCK!#REF!</f>
        <v>#REF!</v>
      </c>
      <c r="L624" s="30">
        <f>STOCK!K1043</f>
        <v>0</v>
      </c>
      <c r="U624" s="30">
        <v>1</v>
      </c>
      <c r="V624" s="30">
        <f>STOCK!O1043</f>
        <v>0</v>
      </c>
      <c r="X624" s="30">
        <v>0</v>
      </c>
      <c r="Y624" s="30">
        <f t="shared" si="11"/>
        <v>0</v>
      </c>
      <c r="AG624" s="30">
        <f>STOCK!A1043</f>
        <v>0</v>
      </c>
      <c r="AI624" s="30">
        <v>0</v>
      </c>
    </row>
    <row r="625" spans="1:35" x14ac:dyDescent="0.15">
      <c r="A625" s="30">
        <f>STOCK!C1044</f>
        <v>0</v>
      </c>
      <c r="B625" s="30">
        <f>STOCK!D1044</f>
        <v>0</v>
      </c>
      <c r="C625" s="30">
        <f>STOCK!E1044</f>
        <v>0</v>
      </c>
      <c r="D625" s="30">
        <f>STOCK!F1044</f>
        <v>0</v>
      </c>
      <c r="E625" s="30">
        <f>STOCK!G1044</f>
        <v>0</v>
      </c>
      <c r="F625" s="30" t="e">
        <f>STOCK!#REF!</f>
        <v>#REF!</v>
      </c>
      <c r="G625" s="30">
        <f>STOCK!H1044</f>
        <v>0</v>
      </c>
      <c r="H625" s="30" t="e">
        <f>STOCK!#REF!</f>
        <v>#REF!</v>
      </c>
      <c r="I625" s="30">
        <f>STOCK!I1044</f>
        <v>0</v>
      </c>
      <c r="J625" s="30">
        <f>STOCK!J1044</f>
        <v>0</v>
      </c>
      <c r="K625" s="30" t="e">
        <f>STOCK!#REF!</f>
        <v>#REF!</v>
      </c>
      <c r="L625" s="30">
        <f>STOCK!K1044</f>
        <v>0</v>
      </c>
      <c r="U625" s="30">
        <v>1</v>
      </c>
      <c r="V625" s="30">
        <f>STOCK!O1044</f>
        <v>0</v>
      </c>
      <c r="X625" s="30">
        <v>0</v>
      </c>
      <c r="Y625" s="30">
        <f t="shared" si="11"/>
        <v>0</v>
      </c>
      <c r="AG625" s="30">
        <f>STOCK!A1044</f>
        <v>0</v>
      </c>
      <c r="AI625" s="30">
        <v>0</v>
      </c>
    </row>
    <row r="626" spans="1:35" x14ac:dyDescent="0.15">
      <c r="A626" s="30">
        <f>STOCK!C1045</f>
        <v>0</v>
      </c>
      <c r="B626" s="30">
        <f>STOCK!D1045</f>
        <v>0</v>
      </c>
      <c r="C626" s="30">
        <f>STOCK!E1045</f>
        <v>0</v>
      </c>
      <c r="D626" s="30">
        <f>STOCK!F1045</f>
        <v>0</v>
      </c>
      <c r="E626" s="30">
        <f>STOCK!G1045</f>
        <v>0</v>
      </c>
      <c r="F626" s="30" t="e">
        <f>STOCK!#REF!</f>
        <v>#REF!</v>
      </c>
      <c r="G626" s="30">
        <f>STOCK!H1045</f>
        <v>0</v>
      </c>
      <c r="H626" s="30" t="e">
        <f>STOCK!#REF!</f>
        <v>#REF!</v>
      </c>
      <c r="I626" s="30">
        <f>STOCK!I1045</f>
        <v>0</v>
      </c>
      <c r="J626" s="30">
        <f>STOCK!J1045</f>
        <v>0</v>
      </c>
      <c r="K626" s="30" t="e">
        <f>STOCK!#REF!</f>
        <v>#REF!</v>
      </c>
      <c r="L626" s="30">
        <f>STOCK!K1045</f>
        <v>0</v>
      </c>
      <c r="U626" s="30">
        <v>1</v>
      </c>
      <c r="V626" s="30">
        <f>STOCK!O1045</f>
        <v>0</v>
      </c>
      <c r="X626" s="30">
        <v>0</v>
      </c>
      <c r="Y626" s="30">
        <f t="shared" si="11"/>
        <v>0</v>
      </c>
      <c r="AG626" s="30">
        <f>STOCK!A1045</f>
        <v>0</v>
      </c>
      <c r="AI626" s="30">
        <v>0</v>
      </c>
    </row>
    <row r="627" spans="1:35" x14ac:dyDescent="0.15">
      <c r="A627" s="30">
        <f>STOCK!C1046</f>
        <v>0</v>
      </c>
      <c r="B627" s="30">
        <f>STOCK!D1046</f>
        <v>0</v>
      </c>
      <c r="C627" s="30">
        <f>STOCK!E1046</f>
        <v>0</v>
      </c>
      <c r="D627" s="30">
        <f>STOCK!F1046</f>
        <v>0</v>
      </c>
      <c r="E627" s="30">
        <f>STOCK!G1046</f>
        <v>0</v>
      </c>
      <c r="F627" s="30" t="e">
        <f>STOCK!#REF!</f>
        <v>#REF!</v>
      </c>
      <c r="G627" s="30">
        <f>STOCK!H1046</f>
        <v>0</v>
      </c>
      <c r="H627" s="30" t="e">
        <f>STOCK!#REF!</f>
        <v>#REF!</v>
      </c>
      <c r="I627" s="30">
        <f>STOCK!I1046</f>
        <v>0</v>
      </c>
      <c r="J627" s="30">
        <f>STOCK!J1046</f>
        <v>0</v>
      </c>
      <c r="K627" s="30" t="e">
        <f>STOCK!#REF!</f>
        <v>#REF!</v>
      </c>
      <c r="L627" s="30">
        <f>STOCK!K1046</f>
        <v>0</v>
      </c>
      <c r="U627" s="30">
        <v>1</v>
      </c>
      <c r="V627" s="30">
        <f>STOCK!O1046</f>
        <v>0</v>
      </c>
      <c r="X627" s="30">
        <v>0</v>
      </c>
      <c r="Y627" s="30">
        <f t="shared" si="11"/>
        <v>0</v>
      </c>
      <c r="AG627" s="30">
        <f>STOCK!A1046</f>
        <v>0</v>
      </c>
      <c r="AI627" s="30">
        <v>0</v>
      </c>
    </row>
    <row r="628" spans="1:35" x14ac:dyDescent="0.15">
      <c r="A628" s="30">
        <f>STOCK!C1047</f>
        <v>0</v>
      </c>
      <c r="B628" s="30">
        <f>STOCK!D1047</f>
        <v>0</v>
      </c>
      <c r="C628" s="30">
        <f>STOCK!E1047</f>
        <v>0</v>
      </c>
      <c r="D628" s="30">
        <f>STOCK!F1047</f>
        <v>0</v>
      </c>
      <c r="E628" s="30">
        <f>STOCK!G1047</f>
        <v>0</v>
      </c>
      <c r="F628" s="30" t="e">
        <f>STOCK!#REF!</f>
        <v>#REF!</v>
      </c>
      <c r="G628" s="30">
        <f>STOCK!H1047</f>
        <v>0</v>
      </c>
      <c r="H628" s="30" t="e">
        <f>STOCK!#REF!</f>
        <v>#REF!</v>
      </c>
      <c r="I628" s="30">
        <f>STOCK!I1047</f>
        <v>0</v>
      </c>
      <c r="J628" s="30">
        <f>STOCK!J1047</f>
        <v>0</v>
      </c>
      <c r="K628" s="30" t="e">
        <f>STOCK!#REF!</f>
        <v>#REF!</v>
      </c>
      <c r="L628" s="30">
        <f>STOCK!K1047</f>
        <v>0</v>
      </c>
      <c r="U628" s="30">
        <v>1</v>
      </c>
      <c r="V628" s="30">
        <f>STOCK!O1047</f>
        <v>0</v>
      </c>
      <c r="X628" s="30">
        <v>0</v>
      </c>
      <c r="Y628" s="30">
        <f t="shared" si="11"/>
        <v>0</v>
      </c>
      <c r="AG628" s="30">
        <f>STOCK!A1047</f>
        <v>0</v>
      </c>
      <c r="AI628" s="30">
        <v>0</v>
      </c>
    </row>
    <row r="629" spans="1:35" x14ac:dyDescent="0.15">
      <c r="A629" s="30">
        <f>STOCK!C1048</f>
        <v>0</v>
      </c>
      <c r="B629" s="30">
        <f>STOCK!D1048</f>
        <v>0</v>
      </c>
      <c r="C629" s="30">
        <f>STOCK!E1048</f>
        <v>0</v>
      </c>
      <c r="D629" s="30">
        <f>STOCK!F1048</f>
        <v>0</v>
      </c>
      <c r="E629" s="30">
        <f>STOCK!G1048</f>
        <v>0</v>
      </c>
      <c r="F629" s="30" t="e">
        <f>STOCK!#REF!</f>
        <v>#REF!</v>
      </c>
      <c r="G629" s="30">
        <f>STOCK!H1048</f>
        <v>0</v>
      </c>
      <c r="H629" s="30" t="e">
        <f>STOCK!#REF!</f>
        <v>#REF!</v>
      </c>
      <c r="I629" s="30">
        <f>STOCK!I1048</f>
        <v>0</v>
      </c>
      <c r="J629" s="30">
        <f>STOCK!J1048</f>
        <v>0</v>
      </c>
      <c r="K629" s="30" t="e">
        <f>STOCK!#REF!</f>
        <v>#REF!</v>
      </c>
      <c r="L629" s="30">
        <f>STOCK!K1048</f>
        <v>0</v>
      </c>
      <c r="U629" s="30">
        <v>1</v>
      </c>
      <c r="V629" s="30">
        <f>STOCK!O1048</f>
        <v>0</v>
      </c>
      <c r="X629" s="30">
        <v>0</v>
      </c>
      <c r="Y629" s="30">
        <f t="shared" si="11"/>
        <v>0</v>
      </c>
      <c r="AG629" s="30">
        <f>STOCK!A1048</f>
        <v>0</v>
      </c>
      <c r="AI629" s="30">
        <v>0</v>
      </c>
    </row>
    <row r="630" spans="1:35" x14ac:dyDescent="0.15">
      <c r="A630" s="30">
        <f>STOCK!C1049</f>
        <v>0</v>
      </c>
      <c r="B630" s="30">
        <f>STOCK!D1049</f>
        <v>0</v>
      </c>
      <c r="C630" s="30">
        <f>STOCK!E1049</f>
        <v>0</v>
      </c>
      <c r="D630" s="30">
        <f>STOCK!F1049</f>
        <v>0</v>
      </c>
      <c r="E630" s="30">
        <f>STOCK!G1049</f>
        <v>0</v>
      </c>
      <c r="F630" s="30" t="e">
        <f>STOCK!#REF!</f>
        <v>#REF!</v>
      </c>
      <c r="G630" s="30">
        <f>STOCK!H1049</f>
        <v>0</v>
      </c>
      <c r="H630" s="30" t="e">
        <f>STOCK!#REF!</f>
        <v>#REF!</v>
      </c>
      <c r="I630" s="30">
        <f>STOCK!I1049</f>
        <v>0</v>
      </c>
      <c r="J630" s="30">
        <f>STOCK!J1049</f>
        <v>0</v>
      </c>
      <c r="K630" s="30" t="e">
        <f>STOCK!#REF!</f>
        <v>#REF!</v>
      </c>
      <c r="L630" s="30">
        <f>STOCK!K1049</f>
        <v>0</v>
      </c>
      <c r="U630" s="30">
        <v>1</v>
      </c>
      <c r="V630" s="30">
        <f>STOCK!O1049</f>
        <v>0</v>
      </c>
      <c r="X630" s="30">
        <v>0</v>
      </c>
      <c r="Y630" s="30">
        <f t="shared" si="11"/>
        <v>0</v>
      </c>
      <c r="AG630" s="30">
        <f>STOCK!A1049</f>
        <v>0</v>
      </c>
      <c r="AI630" s="30">
        <v>0</v>
      </c>
    </row>
    <row r="631" spans="1:35" x14ac:dyDescent="0.15">
      <c r="A631" s="30">
        <f>STOCK!C1050</f>
        <v>0</v>
      </c>
      <c r="B631" s="30">
        <f>STOCK!D1050</f>
        <v>0</v>
      </c>
      <c r="C631" s="30">
        <f>STOCK!E1050</f>
        <v>0</v>
      </c>
      <c r="D631" s="30">
        <f>STOCK!F1050</f>
        <v>0</v>
      </c>
      <c r="E631" s="30">
        <f>STOCK!G1050</f>
        <v>0</v>
      </c>
      <c r="F631" s="30" t="e">
        <f>STOCK!#REF!</f>
        <v>#REF!</v>
      </c>
      <c r="G631" s="30">
        <f>STOCK!H1050</f>
        <v>0</v>
      </c>
      <c r="H631" s="30" t="e">
        <f>STOCK!#REF!</f>
        <v>#REF!</v>
      </c>
      <c r="I631" s="30">
        <f>STOCK!I1050</f>
        <v>0</v>
      </c>
      <c r="J631" s="30">
        <f>STOCK!J1050</f>
        <v>0</v>
      </c>
      <c r="K631" s="30" t="e">
        <f>STOCK!#REF!</f>
        <v>#REF!</v>
      </c>
      <c r="L631" s="30">
        <f>STOCK!K1050</f>
        <v>0</v>
      </c>
      <c r="U631" s="30">
        <v>1</v>
      </c>
      <c r="V631" s="30">
        <f>STOCK!O1050</f>
        <v>0</v>
      </c>
      <c r="X631" s="30">
        <v>0</v>
      </c>
      <c r="Y631" s="30">
        <f t="shared" si="11"/>
        <v>0</v>
      </c>
      <c r="AG631" s="30">
        <f>STOCK!A1050</f>
        <v>0</v>
      </c>
      <c r="AI631" s="30">
        <v>0</v>
      </c>
    </row>
    <row r="632" spans="1:35" x14ac:dyDescent="0.15">
      <c r="A632" s="30">
        <f>STOCK!C1051</f>
        <v>0</v>
      </c>
      <c r="B632" s="30">
        <f>STOCK!D1051</f>
        <v>0</v>
      </c>
      <c r="C632" s="30">
        <f>STOCK!E1051</f>
        <v>0</v>
      </c>
      <c r="D632" s="30">
        <f>STOCK!F1051</f>
        <v>0</v>
      </c>
      <c r="E632" s="30">
        <f>STOCK!G1051</f>
        <v>0</v>
      </c>
      <c r="F632" s="30" t="e">
        <f>STOCK!#REF!</f>
        <v>#REF!</v>
      </c>
      <c r="G632" s="30">
        <f>STOCK!H1051</f>
        <v>0</v>
      </c>
      <c r="H632" s="30" t="e">
        <f>STOCK!#REF!</f>
        <v>#REF!</v>
      </c>
      <c r="I632" s="30">
        <f>STOCK!I1051</f>
        <v>0</v>
      </c>
      <c r="J632" s="30">
        <f>STOCK!J1051</f>
        <v>0</v>
      </c>
      <c r="K632" s="30" t="e">
        <f>STOCK!#REF!</f>
        <v>#REF!</v>
      </c>
      <c r="L632" s="30">
        <f>STOCK!K1051</f>
        <v>0</v>
      </c>
      <c r="U632" s="30">
        <v>1</v>
      </c>
      <c r="V632" s="30">
        <f>STOCK!O1051</f>
        <v>0</v>
      </c>
      <c r="X632" s="30">
        <v>0</v>
      </c>
      <c r="Y632" s="30">
        <f t="shared" si="11"/>
        <v>0</v>
      </c>
      <c r="AG632" s="30">
        <f>STOCK!A1051</f>
        <v>0</v>
      </c>
      <c r="AI632" s="30">
        <v>0</v>
      </c>
    </row>
    <row r="633" spans="1:35" x14ac:dyDescent="0.15">
      <c r="A633" s="30">
        <f>STOCK!C1052</f>
        <v>0</v>
      </c>
      <c r="B633" s="30">
        <f>STOCK!D1052</f>
        <v>0</v>
      </c>
      <c r="C633" s="30">
        <f>STOCK!E1052</f>
        <v>0</v>
      </c>
      <c r="D633" s="30">
        <f>STOCK!F1052</f>
        <v>0</v>
      </c>
      <c r="E633" s="30">
        <f>STOCK!G1052</f>
        <v>0</v>
      </c>
      <c r="F633" s="30" t="e">
        <f>STOCK!#REF!</f>
        <v>#REF!</v>
      </c>
      <c r="G633" s="30">
        <f>STOCK!H1052</f>
        <v>0</v>
      </c>
      <c r="H633" s="30" t="e">
        <f>STOCK!#REF!</f>
        <v>#REF!</v>
      </c>
      <c r="I633" s="30">
        <f>STOCK!I1052</f>
        <v>0</v>
      </c>
      <c r="J633" s="30">
        <f>STOCK!J1052</f>
        <v>0</v>
      </c>
      <c r="K633" s="30" t="e">
        <f>STOCK!#REF!</f>
        <v>#REF!</v>
      </c>
      <c r="L633" s="30">
        <f>STOCK!K1052</f>
        <v>0</v>
      </c>
      <c r="U633" s="30">
        <v>1</v>
      </c>
      <c r="V633" s="30">
        <f>STOCK!O1052</f>
        <v>0</v>
      </c>
      <c r="X633" s="30">
        <v>0</v>
      </c>
      <c r="Y633" s="30">
        <f t="shared" si="11"/>
        <v>0</v>
      </c>
      <c r="AG633" s="30">
        <f>STOCK!A1052</f>
        <v>0</v>
      </c>
      <c r="AI633" s="30">
        <v>0</v>
      </c>
    </row>
    <row r="634" spans="1:35" x14ac:dyDescent="0.15">
      <c r="A634" s="30">
        <f>STOCK!C1053</f>
        <v>0</v>
      </c>
      <c r="B634" s="30">
        <f>STOCK!D1053</f>
        <v>0</v>
      </c>
      <c r="C634" s="30">
        <f>STOCK!E1053</f>
        <v>0</v>
      </c>
      <c r="D634" s="30">
        <f>STOCK!F1053</f>
        <v>0</v>
      </c>
      <c r="E634" s="30">
        <f>STOCK!G1053</f>
        <v>0</v>
      </c>
      <c r="F634" s="30" t="e">
        <f>STOCK!#REF!</f>
        <v>#REF!</v>
      </c>
      <c r="G634" s="30">
        <f>STOCK!H1053</f>
        <v>0</v>
      </c>
      <c r="H634" s="30" t="e">
        <f>STOCK!#REF!</f>
        <v>#REF!</v>
      </c>
      <c r="I634" s="30">
        <f>STOCK!I1053</f>
        <v>0</v>
      </c>
      <c r="J634" s="30">
        <f>STOCK!J1053</f>
        <v>0</v>
      </c>
      <c r="K634" s="30" t="e">
        <f>STOCK!#REF!</f>
        <v>#REF!</v>
      </c>
      <c r="L634" s="30">
        <f>STOCK!K1053</f>
        <v>0</v>
      </c>
      <c r="U634" s="30">
        <v>1</v>
      </c>
      <c r="V634" s="30">
        <f>STOCK!O1053</f>
        <v>0</v>
      </c>
      <c r="X634" s="30">
        <v>0</v>
      </c>
      <c r="Y634" s="30">
        <f t="shared" si="11"/>
        <v>0</v>
      </c>
      <c r="AG634" s="30">
        <f>STOCK!A1053</f>
        <v>0</v>
      </c>
      <c r="AI634" s="30">
        <v>0</v>
      </c>
    </row>
    <row r="635" spans="1:35" x14ac:dyDescent="0.15">
      <c r="A635" s="30">
        <f>STOCK!C1054</f>
        <v>0</v>
      </c>
      <c r="B635" s="30">
        <f>STOCK!D1054</f>
        <v>0</v>
      </c>
      <c r="C635" s="30">
        <f>STOCK!E1054</f>
        <v>0</v>
      </c>
      <c r="D635" s="30">
        <f>STOCK!F1054</f>
        <v>0</v>
      </c>
      <c r="E635" s="30">
        <f>STOCK!G1054</f>
        <v>0</v>
      </c>
      <c r="F635" s="30" t="e">
        <f>STOCK!#REF!</f>
        <v>#REF!</v>
      </c>
      <c r="G635" s="30">
        <f>STOCK!H1054</f>
        <v>0</v>
      </c>
      <c r="H635" s="30" t="e">
        <f>STOCK!#REF!</f>
        <v>#REF!</v>
      </c>
      <c r="I635" s="30">
        <f>STOCK!I1054</f>
        <v>0</v>
      </c>
      <c r="J635" s="30">
        <f>STOCK!J1054</f>
        <v>0</v>
      </c>
      <c r="K635" s="30" t="e">
        <f>STOCK!#REF!</f>
        <v>#REF!</v>
      </c>
      <c r="L635" s="30">
        <f>STOCK!K1054</f>
        <v>0</v>
      </c>
      <c r="U635" s="30">
        <v>1</v>
      </c>
      <c r="V635" s="30">
        <f>STOCK!O1054</f>
        <v>0</v>
      </c>
      <c r="X635" s="30">
        <v>0</v>
      </c>
      <c r="Y635" s="30">
        <f t="shared" si="11"/>
        <v>0</v>
      </c>
      <c r="AG635" s="30">
        <f>STOCK!A1054</f>
        <v>0</v>
      </c>
      <c r="AI635" s="30">
        <v>0</v>
      </c>
    </row>
    <row r="636" spans="1:35" x14ac:dyDescent="0.15">
      <c r="A636" s="30">
        <f>STOCK!C1055</f>
        <v>0</v>
      </c>
      <c r="B636" s="30">
        <f>STOCK!D1055</f>
        <v>0</v>
      </c>
      <c r="C636" s="30">
        <f>STOCK!E1055</f>
        <v>0</v>
      </c>
      <c r="D636" s="30">
        <f>STOCK!F1055</f>
        <v>0</v>
      </c>
      <c r="E636" s="30">
        <f>STOCK!G1055</f>
        <v>0</v>
      </c>
      <c r="F636" s="30" t="e">
        <f>STOCK!#REF!</f>
        <v>#REF!</v>
      </c>
      <c r="G636" s="30">
        <f>STOCK!H1055</f>
        <v>0</v>
      </c>
      <c r="H636" s="30" t="e">
        <f>STOCK!#REF!</f>
        <v>#REF!</v>
      </c>
      <c r="I636" s="30">
        <f>STOCK!I1055</f>
        <v>0</v>
      </c>
      <c r="J636" s="30">
        <f>STOCK!J1055</f>
        <v>0</v>
      </c>
      <c r="K636" s="30" t="e">
        <f>STOCK!#REF!</f>
        <v>#REF!</v>
      </c>
      <c r="L636" s="30">
        <f>STOCK!K1055</f>
        <v>0</v>
      </c>
      <c r="U636" s="30">
        <v>1</v>
      </c>
      <c r="V636" s="30">
        <f>STOCK!O1055</f>
        <v>0</v>
      </c>
      <c r="X636" s="30">
        <v>0</v>
      </c>
      <c r="Y636" s="30">
        <f t="shared" si="11"/>
        <v>0</v>
      </c>
      <c r="AG636" s="30">
        <f>STOCK!A1055</f>
        <v>0</v>
      </c>
      <c r="AI636" s="30">
        <v>0</v>
      </c>
    </row>
    <row r="637" spans="1:35" x14ac:dyDescent="0.15">
      <c r="A637" s="30">
        <f>STOCK!C1056</f>
        <v>0</v>
      </c>
      <c r="B637" s="30">
        <f>STOCK!D1056</f>
        <v>0</v>
      </c>
      <c r="C637" s="30">
        <f>STOCK!E1056</f>
        <v>0</v>
      </c>
      <c r="D637" s="30">
        <f>STOCK!F1056</f>
        <v>0</v>
      </c>
      <c r="E637" s="30">
        <f>STOCK!G1056</f>
        <v>0</v>
      </c>
      <c r="F637" s="30" t="e">
        <f>STOCK!#REF!</f>
        <v>#REF!</v>
      </c>
      <c r="G637" s="30">
        <f>STOCK!H1056</f>
        <v>0</v>
      </c>
      <c r="H637" s="30" t="e">
        <f>STOCK!#REF!</f>
        <v>#REF!</v>
      </c>
      <c r="I637" s="30">
        <f>STOCK!I1056</f>
        <v>0</v>
      </c>
      <c r="J637" s="30">
        <f>STOCK!J1056</f>
        <v>0</v>
      </c>
      <c r="K637" s="30" t="e">
        <f>STOCK!#REF!</f>
        <v>#REF!</v>
      </c>
      <c r="L637" s="30">
        <f>STOCK!K1056</f>
        <v>0</v>
      </c>
      <c r="U637" s="30">
        <v>1</v>
      </c>
      <c r="V637" s="30">
        <f>STOCK!O1056</f>
        <v>0</v>
      </c>
      <c r="X637" s="30">
        <v>0</v>
      </c>
      <c r="Y637" s="30">
        <f t="shared" si="11"/>
        <v>0</v>
      </c>
      <c r="AG637" s="30">
        <f>STOCK!A1056</f>
        <v>0</v>
      </c>
      <c r="AI637" s="30">
        <v>0</v>
      </c>
    </row>
    <row r="638" spans="1:35" x14ac:dyDescent="0.15">
      <c r="A638" s="30">
        <f>STOCK!C1057</f>
        <v>0</v>
      </c>
      <c r="B638" s="30">
        <f>STOCK!D1057</f>
        <v>0</v>
      </c>
      <c r="C638" s="30">
        <f>STOCK!E1057</f>
        <v>0</v>
      </c>
      <c r="D638" s="30">
        <f>STOCK!F1057</f>
        <v>0</v>
      </c>
      <c r="E638" s="30">
        <f>STOCK!G1057</f>
        <v>0</v>
      </c>
      <c r="F638" s="30" t="e">
        <f>STOCK!#REF!</f>
        <v>#REF!</v>
      </c>
      <c r="G638" s="30">
        <f>STOCK!H1057</f>
        <v>0</v>
      </c>
      <c r="H638" s="30" t="e">
        <f>STOCK!#REF!</f>
        <v>#REF!</v>
      </c>
      <c r="I638" s="30">
        <f>STOCK!I1057</f>
        <v>0</v>
      </c>
      <c r="J638" s="30">
        <f>STOCK!J1057</f>
        <v>0</v>
      </c>
      <c r="K638" s="30" t="e">
        <f>STOCK!#REF!</f>
        <v>#REF!</v>
      </c>
      <c r="L638" s="30">
        <f>STOCK!K1057</f>
        <v>0</v>
      </c>
      <c r="U638" s="30">
        <v>1</v>
      </c>
      <c r="V638" s="30">
        <f>STOCK!O1057</f>
        <v>0</v>
      </c>
      <c r="X638" s="30">
        <v>0</v>
      </c>
      <c r="Y638" s="30">
        <f t="shared" si="11"/>
        <v>0</v>
      </c>
      <c r="AG638" s="30">
        <f>STOCK!A1057</f>
        <v>0</v>
      </c>
      <c r="AI638" s="30">
        <v>0</v>
      </c>
    </row>
    <row r="639" spans="1:35" x14ac:dyDescent="0.15">
      <c r="A639" s="30">
        <f>STOCK!C1058</f>
        <v>0</v>
      </c>
      <c r="B639" s="30">
        <f>STOCK!D1058</f>
        <v>0</v>
      </c>
      <c r="C639" s="30">
        <f>STOCK!E1058</f>
        <v>0</v>
      </c>
      <c r="D639" s="30">
        <f>STOCK!F1058</f>
        <v>0</v>
      </c>
      <c r="E639" s="30">
        <f>STOCK!G1058</f>
        <v>0</v>
      </c>
      <c r="F639" s="30" t="e">
        <f>STOCK!#REF!</f>
        <v>#REF!</v>
      </c>
      <c r="G639" s="30">
        <f>STOCK!H1058</f>
        <v>0</v>
      </c>
      <c r="H639" s="30" t="e">
        <f>STOCK!#REF!</f>
        <v>#REF!</v>
      </c>
      <c r="I639" s="30">
        <f>STOCK!I1058</f>
        <v>0</v>
      </c>
      <c r="J639" s="30">
        <f>STOCK!J1058</f>
        <v>0</v>
      </c>
      <c r="K639" s="30" t="e">
        <f>STOCK!#REF!</f>
        <v>#REF!</v>
      </c>
      <c r="L639" s="30">
        <f>STOCK!K1058</f>
        <v>0</v>
      </c>
      <c r="U639" s="30">
        <v>1</v>
      </c>
      <c r="V639" s="30">
        <f>STOCK!O1058</f>
        <v>0</v>
      </c>
      <c r="X639" s="30">
        <v>0</v>
      </c>
      <c r="Y639" s="30">
        <f t="shared" si="11"/>
        <v>0</v>
      </c>
      <c r="AG639" s="30">
        <f>STOCK!A1058</f>
        <v>0</v>
      </c>
      <c r="AI639" s="30">
        <v>0</v>
      </c>
    </row>
    <row r="640" spans="1:35" x14ac:dyDescent="0.15">
      <c r="A640" s="30">
        <f>STOCK!C1059</f>
        <v>0</v>
      </c>
      <c r="B640" s="30">
        <f>STOCK!D1059</f>
        <v>0</v>
      </c>
      <c r="C640" s="30">
        <f>STOCK!E1059</f>
        <v>0</v>
      </c>
      <c r="D640" s="30">
        <f>STOCK!F1059</f>
        <v>0</v>
      </c>
      <c r="E640" s="30">
        <f>STOCK!G1059</f>
        <v>0</v>
      </c>
      <c r="F640" s="30" t="e">
        <f>STOCK!#REF!</f>
        <v>#REF!</v>
      </c>
      <c r="G640" s="30">
        <f>STOCK!H1059</f>
        <v>0</v>
      </c>
      <c r="H640" s="30" t="e">
        <f>STOCK!#REF!</f>
        <v>#REF!</v>
      </c>
      <c r="I640" s="30">
        <f>STOCK!I1059</f>
        <v>0</v>
      </c>
      <c r="J640" s="30">
        <f>STOCK!J1059</f>
        <v>0</v>
      </c>
      <c r="K640" s="30" t="e">
        <f>STOCK!#REF!</f>
        <v>#REF!</v>
      </c>
      <c r="L640" s="30">
        <f>STOCK!K1059</f>
        <v>0</v>
      </c>
      <c r="U640" s="30">
        <v>1</v>
      </c>
      <c r="V640" s="30">
        <f>STOCK!O1059</f>
        <v>0</v>
      </c>
      <c r="X640" s="30">
        <v>0</v>
      </c>
      <c r="Y640" s="30">
        <f t="shared" si="11"/>
        <v>0</v>
      </c>
      <c r="AG640" s="30">
        <f>STOCK!A1059</f>
        <v>0</v>
      </c>
      <c r="AI640" s="30">
        <v>0</v>
      </c>
    </row>
    <row r="641" spans="1:35" x14ac:dyDescent="0.15">
      <c r="A641" s="30">
        <f>STOCK!C1060</f>
        <v>0</v>
      </c>
      <c r="B641" s="30">
        <f>STOCK!D1060</f>
        <v>0</v>
      </c>
      <c r="C641" s="30">
        <f>STOCK!E1060</f>
        <v>0</v>
      </c>
      <c r="D641" s="30">
        <f>STOCK!F1060</f>
        <v>0</v>
      </c>
      <c r="E641" s="30">
        <f>STOCK!G1060</f>
        <v>0</v>
      </c>
      <c r="F641" s="30" t="e">
        <f>STOCK!#REF!</f>
        <v>#REF!</v>
      </c>
      <c r="G641" s="30">
        <f>STOCK!H1060</f>
        <v>0</v>
      </c>
      <c r="H641" s="30" t="e">
        <f>STOCK!#REF!</f>
        <v>#REF!</v>
      </c>
      <c r="I641" s="30">
        <f>STOCK!I1060</f>
        <v>0</v>
      </c>
      <c r="J641" s="30">
        <f>STOCK!J1060</f>
        <v>0</v>
      </c>
      <c r="K641" s="30" t="e">
        <f>STOCK!#REF!</f>
        <v>#REF!</v>
      </c>
      <c r="L641" s="30">
        <f>STOCK!K1060</f>
        <v>0</v>
      </c>
      <c r="U641" s="30">
        <v>1</v>
      </c>
      <c r="V641" s="30">
        <f>STOCK!O1060</f>
        <v>0</v>
      </c>
      <c r="X641" s="30">
        <v>0</v>
      </c>
      <c r="Y641" s="30">
        <f t="shared" si="11"/>
        <v>0</v>
      </c>
      <c r="AG641" s="30">
        <f>STOCK!A1060</f>
        <v>0</v>
      </c>
      <c r="AI641" s="30">
        <v>0</v>
      </c>
    </row>
    <row r="642" spans="1:35" x14ac:dyDescent="0.15">
      <c r="A642" s="30">
        <f>STOCK!C1061</f>
        <v>0</v>
      </c>
      <c r="B642" s="30">
        <f>STOCK!D1061</f>
        <v>0</v>
      </c>
      <c r="C642" s="30">
        <f>STOCK!E1061</f>
        <v>0</v>
      </c>
      <c r="D642" s="30">
        <f>STOCK!F1061</f>
        <v>0</v>
      </c>
      <c r="E642" s="30">
        <f>STOCK!G1061</f>
        <v>0</v>
      </c>
      <c r="F642" s="30" t="e">
        <f>STOCK!#REF!</f>
        <v>#REF!</v>
      </c>
      <c r="G642" s="30">
        <f>STOCK!H1061</f>
        <v>0</v>
      </c>
      <c r="H642" s="30" t="e">
        <f>STOCK!#REF!</f>
        <v>#REF!</v>
      </c>
      <c r="I642" s="30">
        <f>STOCK!I1061</f>
        <v>0</v>
      </c>
      <c r="J642" s="30">
        <f>STOCK!J1061</f>
        <v>0</v>
      </c>
      <c r="K642" s="30" t="e">
        <f>STOCK!#REF!</f>
        <v>#REF!</v>
      </c>
      <c r="L642" s="30">
        <f>STOCK!K1061</f>
        <v>0</v>
      </c>
      <c r="U642" s="30">
        <v>1</v>
      </c>
      <c r="V642" s="30">
        <f>STOCK!O1061</f>
        <v>0</v>
      </c>
      <c r="X642" s="30">
        <v>0</v>
      </c>
      <c r="Y642" s="30">
        <f t="shared" si="11"/>
        <v>0</v>
      </c>
      <c r="AG642" s="30">
        <f>STOCK!A1061</f>
        <v>0</v>
      </c>
      <c r="AI642" s="30">
        <v>0</v>
      </c>
    </row>
    <row r="643" spans="1:35" x14ac:dyDescent="0.15">
      <c r="A643" s="30">
        <f>STOCK!C1062</f>
        <v>0</v>
      </c>
      <c r="B643" s="30">
        <f>STOCK!D1062</f>
        <v>0</v>
      </c>
      <c r="C643" s="30">
        <f>STOCK!E1062</f>
        <v>0</v>
      </c>
      <c r="D643" s="30">
        <f>STOCK!F1062</f>
        <v>0</v>
      </c>
      <c r="E643" s="30">
        <f>STOCK!G1062</f>
        <v>0</v>
      </c>
      <c r="F643" s="30" t="e">
        <f>STOCK!#REF!</f>
        <v>#REF!</v>
      </c>
      <c r="G643" s="30">
        <f>STOCK!H1062</f>
        <v>0</v>
      </c>
      <c r="H643" s="30" t="e">
        <f>STOCK!#REF!</f>
        <v>#REF!</v>
      </c>
      <c r="I643" s="30">
        <f>STOCK!I1062</f>
        <v>0</v>
      </c>
      <c r="J643" s="30">
        <f>STOCK!J1062</f>
        <v>0</v>
      </c>
      <c r="K643" s="30" t="e">
        <f>STOCK!#REF!</f>
        <v>#REF!</v>
      </c>
      <c r="L643" s="30">
        <f>STOCK!K1062</f>
        <v>0</v>
      </c>
      <c r="U643" s="30">
        <v>1</v>
      </c>
      <c r="V643" s="30">
        <f>STOCK!O1062</f>
        <v>0</v>
      </c>
      <c r="X643" s="30">
        <v>0</v>
      </c>
      <c r="Y643" s="30">
        <f t="shared" si="11"/>
        <v>0</v>
      </c>
      <c r="AG643" s="30">
        <f>STOCK!A1062</f>
        <v>0</v>
      </c>
      <c r="AI643" s="30">
        <v>0</v>
      </c>
    </row>
    <row r="644" spans="1:35" x14ac:dyDescent="0.15">
      <c r="A644" s="30">
        <f>STOCK!C1063</f>
        <v>0</v>
      </c>
      <c r="B644" s="30">
        <f>STOCK!D1063</f>
        <v>0</v>
      </c>
      <c r="C644" s="30">
        <f>STOCK!E1063</f>
        <v>0</v>
      </c>
      <c r="D644" s="30">
        <f>STOCK!F1063</f>
        <v>0</v>
      </c>
      <c r="E644" s="30">
        <f>STOCK!G1063</f>
        <v>0</v>
      </c>
      <c r="F644" s="30" t="e">
        <f>STOCK!#REF!</f>
        <v>#REF!</v>
      </c>
      <c r="G644" s="30">
        <f>STOCK!H1063</f>
        <v>0</v>
      </c>
      <c r="H644" s="30" t="e">
        <f>STOCK!#REF!</f>
        <v>#REF!</v>
      </c>
      <c r="I644" s="30">
        <f>STOCK!I1063</f>
        <v>0</v>
      </c>
      <c r="J644" s="30">
        <f>STOCK!J1063</f>
        <v>0</v>
      </c>
      <c r="K644" s="30" t="e">
        <f>STOCK!#REF!</f>
        <v>#REF!</v>
      </c>
      <c r="L644" s="30">
        <f>STOCK!K1063</f>
        <v>0</v>
      </c>
      <c r="U644" s="30">
        <v>1</v>
      </c>
      <c r="V644" s="30">
        <f>STOCK!O1063</f>
        <v>0</v>
      </c>
      <c r="X644" s="30">
        <v>0</v>
      </c>
      <c r="Y644" s="30">
        <f t="shared" si="11"/>
        <v>0</v>
      </c>
      <c r="AG644" s="30">
        <f>STOCK!A1063</f>
        <v>0</v>
      </c>
      <c r="AI644" s="30">
        <v>0</v>
      </c>
    </row>
    <row r="645" spans="1:35" x14ac:dyDescent="0.15">
      <c r="A645" s="30">
        <f>STOCK!C1064</f>
        <v>0</v>
      </c>
      <c r="B645" s="30">
        <f>STOCK!D1064</f>
        <v>0</v>
      </c>
      <c r="C645" s="30">
        <f>STOCK!E1064</f>
        <v>0</v>
      </c>
      <c r="D645" s="30">
        <f>STOCK!F1064</f>
        <v>0</v>
      </c>
      <c r="E645" s="30">
        <f>STOCK!G1064</f>
        <v>0</v>
      </c>
      <c r="F645" s="30" t="e">
        <f>STOCK!#REF!</f>
        <v>#REF!</v>
      </c>
      <c r="G645" s="30">
        <f>STOCK!H1064</f>
        <v>0</v>
      </c>
      <c r="H645" s="30" t="e">
        <f>STOCK!#REF!</f>
        <v>#REF!</v>
      </c>
      <c r="I645" s="30">
        <f>STOCK!I1064</f>
        <v>0</v>
      </c>
      <c r="J645" s="30">
        <f>STOCK!J1064</f>
        <v>0</v>
      </c>
      <c r="K645" s="30" t="e">
        <f>STOCK!#REF!</f>
        <v>#REF!</v>
      </c>
      <c r="L645" s="30">
        <f>STOCK!K1064</f>
        <v>0</v>
      </c>
      <c r="U645" s="30">
        <v>1</v>
      </c>
      <c r="V645" s="30">
        <f>STOCK!O1064</f>
        <v>0</v>
      </c>
      <c r="X645" s="30">
        <v>0</v>
      </c>
      <c r="Y645" s="30">
        <f t="shared" si="11"/>
        <v>0</v>
      </c>
      <c r="AG645" s="30">
        <f>STOCK!A1064</f>
        <v>0</v>
      </c>
      <c r="AI645" s="30">
        <v>0</v>
      </c>
    </row>
    <row r="646" spans="1:35" x14ac:dyDescent="0.15">
      <c r="A646" s="30">
        <f>STOCK!C1065</f>
        <v>0</v>
      </c>
      <c r="B646" s="30">
        <f>STOCK!D1065</f>
        <v>0</v>
      </c>
      <c r="C646" s="30">
        <f>STOCK!E1065</f>
        <v>0</v>
      </c>
      <c r="D646" s="30">
        <f>STOCK!F1065</f>
        <v>0</v>
      </c>
      <c r="E646" s="30">
        <f>STOCK!G1065</f>
        <v>0</v>
      </c>
      <c r="F646" s="30" t="e">
        <f>STOCK!#REF!</f>
        <v>#REF!</v>
      </c>
      <c r="G646" s="30">
        <f>STOCK!H1065</f>
        <v>0</v>
      </c>
      <c r="H646" s="30" t="e">
        <f>STOCK!#REF!</f>
        <v>#REF!</v>
      </c>
      <c r="I646" s="30">
        <f>STOCK!I1065</f>
        <v>0</v>
      </c>
      <c r="J646" s="30">
        <f>STOCK!J1065</f>
        <v>0</v>
      </c>
      <c r="K646" s="30" t="e">
        <f>STOCK!#REF!</f>
        <v>#REF!</v>
      </c>
      <c r="L646" s="30">
        <f>STOCK!K1065</f>
        <v>0</v>
      </c>
      <c r="U646" s="30">
        <v>1</v>
      </c>
      <c r="V646" s="30">
        <f>STOCK!O1065</f>
        <v>0</v>
      </c>
      <c r="X646" s="30">
        <v>0</v>
      </c>
      <c r="Y646" s="30">
        <f t="shared" si="11"/>
        <v>0</v>
      </c>
      <c r="AG646" s="30">
        <f>STOCK!A1065</f>
        <v>0</v>
      </c>
      <c r="AI646" s="30">
        <v>0</v>
      </c>
    </row>
    <row r="647" spans="1:35" x14ac:dyDescent="0.15">
      <c r="A647" s="30">
        <f>STOCK!C1066</f>
        <v>0</v>
      </c>
      <c r="B647" s="30">
        <f>STOCK!D1066</f>
        <v>0</v>
      </c>
      <c r="C647" s="30">
        <f>STOCK!E1066</f>
        <v>0</v>
      </c>
      <c r="D647" s="30">
        <f>STOCK!F1066</f>
        <v>0</v>
      </c>
      <c r="E647" s="30">
        <f>STOCK!G1066</f>
        <v>0</v>
      </c>
      <c r="F647" s="30" t="e">
        <f>STOCK!#REF!</f>
        <v>#REF!</v>
      </c>
      <c r="G647" s="30">
        <f>STOCK!H1066</f>
        <v>0</v>
      </c>
      <c r="H647" s="30" t="e">
        <f>STOCK!#REF!</f>
        <v>#REF!</v>
      </c>
      <c r="I647" s="30">
        <f>STOCK!I1066</f>
        <v>0</v>
      </c>
      <c r="J647" s="30">
        <f>STOCK!J1066</f>
        <v>0</v>
      </c>
      <c r="K647" s="30" t="e">
        <f>STOCK!#REF!</f>
        <v>#REF!</v>
      </c>
      <c r="L647" s="30">
        <f>STOCK!K1066</f>
        <v>0</v>
      </c>
      <c r="U647" s="30">
        <v>1</v>
      </c>
      <c r="V647" s="30">
        <f>STOCK!O1066</f>
        <v>0</v>
      </c>
      <c r="X647" s="30">
        <v>0</v>
      </c>
      <c r="Y647" s="30">
        <f t="shared" si="11"/>
        <v>0</v>
      </c>
      <c r="AG647" s="30">
        <f>STOCK!A1066</f>
        <v>0</v>
      </c>
      <c r="AI647" s="30">
        <v>0</v>
      </c>
    </row>
    <row r="648" spans="1:35" x14ac:dyDescent="0.15">
      <c r="A648" s="30">
        <f>STOCK!C1067</f>
        <v>0</v>
      </c>
      <c r="B648" s="30">
        <f>STOCK!D1067</f>
        <v>0</v>
      </c>
      <c r="C648" s="30">
        <f>STOCK!E1067</f>
        <v>0</v>
      </c>
      <c r="D648" s="30">
        <f>STOCK!F1067</f>
        <v>0</v>
      </c>
      <c r="E648" s="30">
        <f>STOCK!G1067</f>
        <v>0</v>
      </c>
      <c r="F648" s="30" t="e">
        <f>STOCK!#REF!</f>
        <v>#REF!</v>
      </c>
      <c r="G648" s="30">
        <f>STOCK!H1067</f>
        <v>0</v>
      </c>
      <c r="H648" s="30" t="e">
        <f>STOCK!#REF!</f>
        <v>#REF!</v>
      </c>
      <c r="I648" s="30">
        <f>STOCK!I1067</f>
        <v>0</v>
      </c>
      <c r="J648" s="30">
        <f>STOCK!J1067</f>
        <v>0</v>
      </c>
      <c r="K648" s="30" t="e">
        <f>STOCK!#REF!</f>
        <v>#REF!</v>
      </c>
      <c r="L648" s="30">
        <f>STOCK!K1067</f>
        <v>0</v>
      </c>
      <c r="U648" s="30">
        <v>1</v>
      </c>
      <c r="V648" s="30">
        <f>STOCK!O1067</f>
        <v>0</v>
      </c>
      <c r="X648" s="30">
        <v>0</v>
      </c>
      <c r="Y648" s="30">
        <f t="shared" si="11"/>
        <v>0</v>
      </c>
      <c r="AG648" s="30">
        <f>STOCK!A1067</f>
        <v>0</v>
      </c>
      <c r="AI648" s="30">
        <v>0</v>
      </c>
    </row>
    <row r="649" spans="1:35" x14ac:dyDescent="0.15">
      <c r="A649" s="30">
        <f>STOCK!C1068</f>
        <v>0</v>
      </c>
      <c r="B649" s="30">
        <f>STOCK!D1068</f>
        <v>0</v>
      </c>
      <c r="C649" s="30">
        <f>STOCK!E1068</f>
        <v>0</v>
      </c>
      <c r="D649" s="30">
        <f>STOCK!F1068</f>
        <v>0</v>
      </c>
      <c r="E649" s="30">
        <f>STOCK!G1068</f>
        <v>0</v>
      </c>
      <c r="F649" s="30" t="e">
        <f>STOCK!#REF!</f>
        <v>#REF!</v>
      </c>
      <c r="G649" s="30">
        <f>STOCK!H1068</f>
        <v>0</v>
      </c>
      <c r="H649" s="30" t="e">
        <f>STOCK!#REF!</f>
        <v>#REF!</v>
      </c>
      <c r="I649" s="30">
        <f>STOCK!I1068</f>
        <v>0</v>
      </c>
      <c r="J649" s="30">
        <f>STOCK!J1068</f>
        <v>0</v>
      </c>
      <c r="K649" s="30" t="e">
        <f>STOCK!#REF!</f>
        <v>#REF!</v>
      </c>
      <c r="L649" s="30">
        <f>STOCK!K1068</f>
        <v>0</v>
      </c>
      <c r="U649" s="30">
        <v>1</v>
      </c>
      <c r="V649" s="30">
        <f>STOCK!O1068</f>
        <v>0</v>
      </c>
      <c r="X649" s="30">
        <v>0</v>
      </c>
      <c r="Y649" s="30">
        <f t="shared" si="11"/>
        <v>0</v>
      </c>
      <c r="AG649" s="30">
        <f>STOCK!A1068</f>
        <v>0</v>
      </c>
      <c r="AI649" s="30">
        <v>0</v>
      </c>
    </row>
    <row r="650" spans="1:35" x14ac:dyDescent="0.15">
      <c r="A650" s="30">
        <f>STOCK!C1069</f>
        <v>0</v>
      </c>
      <c r="B650" s="30">
        <f>STOCK!D1069</f>
        <v>0</v>
      </c>
      <c r="C650" s="30">
        <f>STOCK!E1069</f>
        <v>0</v>
      </c>
      <c r="D650" s="30">
        <f>STOCK!F1069</f>
        <v>0</v>
      </c>
      <c r="E650" s="30">
        <f>STOCK!G1069</f>
        <v>0</v>
      </c>
      <c r="F650" s="30" t="e">
        <f>STOCK!#REF!</f>
        <v>#REF!</v>
      </c>
      <c r="G650" s="30">
        <f>STOCK!H1069</f>
        <v>0</v>
      </c>
      <c r="H650" s="30" t="e">
        <f>STOCK!#REF!</f>
        <v>#REF!</v>
      </c>
      <c r="I650" s="30">
        <f>STOCK!I1069</f>
        <v>0</v>
      </c>
      <c r="J650" s="30">
        <f>STOCK!J1069</f>
        <v>0</v>
      </c>
      <c r="K650" s="30" t="e">
        <f>STOCK!#REF!</f>
        <v>#REF!</v>
      </c>
      <c r="L650" s="30">
        <f>STOCK!K1069</f>
        <v>0</v>
      </c>
      <c r="U650" s="30">
        <v>1</v>
      </c>
      <c r="V650" s="30">
        <f>STOCK!O1069</f>
        <v>0</v>
      </c>
      <c r="X650" s="30">
        <v>0</v>
      </c>
      <c r="Y650" s="30">
        <f t="shared" si="11"/>
        <v>0</v>
      </c>
      <c r="AG650" s="30">
        <f>STOCK!A1069</f>
        <v>0</v>
      </c>
      <c r="AI650" s="30">
        <v>0</v>
      </c>
    </row>
    <row r="651" spans="1:35" x14ac:dyDescent="0.15">
      <c r="A651" s="30">
        <f>STOCK!C1070</f>
        <v>0</v>
      </c>
      <c r="B651" s="30">
        <f>STOCK!D1070</f>
        <v>0</v>
      </c>
      <c r="C651" s="30">
        <f>STOCK!E1070</f>
        <v>0</v>
      </c>
      <c r="D651" s="30">
        <f>STOCK!F1070</f>
        <v>0</v>
      </c>
      <c r="E651" s="30">
        <f>STOCK!G1070</f>
        <v>0</v>
      </c>
      <c r="F651" s="30" t="e">
        <f>STOCK!#REF!</f>
        <v>#REF!</v>
      </c>
      <c r="G651" s="30">
        <f>STOCK!H1070</f>
        <v>0</v>
      </c>
      <c r="H651" s="30" t="e">
        <f>STOCK!#REF!</f>
        <v>#REF!</v>
      </c>
      <c r="I651" s="30">
        <f>STOCK!I1070</f>
        <v>0</v>
      </c>
      <c r="J651" s="30">
        <f>STOCK!J1070</f>
        <v>0</v>
      </c>
      <c r="K651" s="30" t="e">
        <f>STOCK!#REF!</f>
        <v>#REF!</v>
      </c>
      <c r="L651" s="30">
        <f>STOCK!K1070</f>
        <v>0</v>
      </c>
      <c r="U651" s="30">
        <v>1</v>
      </c>
      <c r="V651" s="30">
        <f>STOCK!O1070</f>
        <v>0</v>
      </c>
      <c r="X651" s="30">
        <v>0</v>
      </c>
      <c r="Y651" s="30">
        <f t="shared" si="11"/>
        <v>0</v>
      </c>
      <c r="AG651" s="30">
        <f>STOCK!A1070</f>
        <v>0</v>
      </c>
      <c r="AI651" s="30">
        <v>0</v>
      </c>
    </row>
    <row r="652" spans="1:35" x14ac:dyDescent="0.15">
      <c r="A652" s="30">
        <f>STOCK!C1071</f>
        <v>0</v>
      </c>
      <c r="B652" s="30">
        <f>STOCK!D1071</f>
        <v>0</v>
      </c>
      <c r="C652" s="30">
        <f>STOCK!E1071</f>
        <v>0</v>
      </c>
      <c r="D652" s="30">
        <f>STOCK!F1071</f>
        <v>0</v>
      </c>
      <c r="E652" s="30">
        <f>STOCK!G1071</f>
        <v>0</v>
      </c>
      <c r="F652" s="30" t="e">
        <f>STOCK!#REF!</f>
        <v>#REF!</v>
      </c>
      <c r="G652" s="30">
        <f>STOCK!H1071</f>
        <v>0</v>
      </c>
      <c r="H652" s="30" t="e">
        <f>STOCK!#REF!</f>
        <v>#REF!</v>
      </c>
      <c r="I652" s="30">
        <f>STOCK!I1071</f>
        <v>0</v>
      </c>
      <c r="J652" s="30">
        <f>STOCK!J1071</f>
        <v>0</v>
      </c>
      <c r="K652" s="30" t="e">
        <f>STOCK!#REF!</f>
        <v>#REF!</v>
      </c>
      <c r="L652" s="30">
        <f>STOCK!K1071</f>
        <v>0</v>
      </c>
      <c r="U652" s="30">
        <v>1</v>
      </c>
      <c r="V652" s="30">
        <f>STOCK!O1071</f>
        <v>0</v>
      </c>
      <c r="X652" s="30">
        <v>0</v>
      </c>
      <c r="Y652" s="30">
        <f t="shared" ref="Y652:Y700" si="12">IF(V652&gt;0,1,0)</f>
        <v>0</v>
      </c>
      <c r="AG652" s="30">
        <f>STOCK!A1071</f>
        <v>0</v>
      </c>
      <c r="AI652" s="30">
        <v>0</v>
      </c>
    </row>
    <row r="653" spans="1:35" x14ac:dyDescent="0.15">
      <c r="A653" s="30">
        <f>STOCK!C1072</f>
        <v>0</v>
      </c>
      <c r="B653" s="30">
        <f>STOCK!D1072</f>
        <v>0</v>
      </c>
      <c r="C653" s="30">
        <f>STOCK!E1072</f>
        <v>0</v>
      </c>
      <c r="D653" s="30">
        <f>STOCK!F1072</f>
        <v>0</v>
      </c>
      <c r="E653" s="30">
        <f>STOCK!G1072</f>
        <v>0</v>
      </c>
      <c r="F653" s="30" t="e">
        <f>STOCK!#REF!</f>
        <v>#REF!</v>
      </c>
      <c r="G653" s="30">
        <f>STOCK!H1072</f>
        <v>0</v>
      </c>
      <c r="H653" s="30" t="e">
        <f>STOCK!#REF!</f>
        <v>#REF!</v>
      </c>
      <c r="I653" s="30">
        <f>STOCK!I1072</f>
        <v>0</v>
      </c>
      <c r="J653" s="30">
        <f>STOCK!J1072</f>
        <v>0</v>
      </c>
      <c r="K653" s="30" t="e">
        <f>STOCK!#REF!</f>
        <v>#REF!</v>
      </c>
      <c r="L653" s="30">
        <f>STOCK!K1072</f>
        <v>0</v>
      </c>
      <c r="U653" s="30">
        <v>1</v>
      </c>
      <c r="V653" s="30">
        <f>STOCK!O1072</f>
        <v>0</v>
      </c>
      <c r="X653" s="30">
        <v>0</v>
      </c>
      <c r="Y653" s="30">
        <f t="shared" si="12"/>
        <v>0</v>
      </c>
      <c r="AG653" s="30">
        <f>STOCK!A1072</f>
        <v>0</v>
      </c>
      <c r="AI653" s="30">
        <v>0</v>
      </c>
    </row>
    <row r="654" spans="1:35" x14ac:dyDescent="0.15">
      <c r="A654" s="30">
        <f>STOCK!C1073</f>
        <v>0</v>
      </c>
      <c r="B654" s="30">
        <f>STOCK!D1073</f>
        <v>0</v>
      </c>
      <c r="C654" s="30">
        <f>STOCK!E1073</f>
        <v>0</v>
      </c>
      <c r="D654" s="30">
        <f>STOCK!F1073</f>
        <v>0</v>
      </c>
      <c r="E654" s="30">
        <f>STOCK!G1073</f>
        <v>0</v>
      </c>
      <c r="F654" s="30" t="e">
        <f>STOCK!#REF!</f>
        <v>#REF!</v>
      </c>
      <c r="G654" s="30">
        <f>STOCK!H1073</f>
        <v>0</v>
      </c>
      <c r="H654" s="30" t="e">
        <f>STOCK!#REF!</f>
        <v>#REF!</v>
      </c>
      <c r="I654" s="30">
        <f>STOCK!I1073</f>
        <v>0</v>
      </c>
      <c r="J654" s="30">
        <f>STOCK!J1073</f>
        <v>0</v>
      </c>
      <c r="K654" s="30" t="e">
        <f>STOCK!#REF!</f>
        <v>#REF!</v>
      </c>
      <c r="L654" s="30">
        <f>STOCK!K1073</f>
        <v>0</v>
      </c>
      <c r="U654" s="30">
        <v>1</v>
      </c>
      <c r="V654" s="30">
        <f>STOCK!O1073</f>
        <v>0</v>
      </c>
      <c r="X654" s="30">
        <v>0</v>
      </c>
      <c r="Y654" s="30">
        <f t="shared" si="12"/>
        <v>0</v>
      </c>
      <c r="AG654" s="30">
        <f>STOCK!A1073</f>
        <v>0</v>
      </c>
      <c r="AI654" s="30">
        <v>0</v>
      </c>
    </row>
    <row r="655" spans="1:35" x14ac:dyDescent="0.15">
      <c r="A655" s="30">
        <f>STOCK!C1074</f>
        <v>0</v>
      </c>
      <c r="B655" s="30">
        <f>STOCK!D1074</f>
        <v>0</v>
      </c>
      <c r="C655" s="30">
        <f>STOCK!E1074</f>
        <v>0</v>
      </c>
      <c r="D655" s="30">
        <f>STOCK!F1074</f>
        <v>0</v>
      </c>
      <c r="E655" s="30">
        <f>STOCK!G1074</f>
        <v>0</v>
      </c>
      <c r="F655" s="30" t="e">
        <f>STOCK!#REF!</f>
        <v>#REF!</v>
      </c>
      <c r="G655" s="30">
        <f>STOCK!H1074</f>
        <v>0</v>
      </c>
      <c r="H655" s="30" t="e">
        <f>STOCK!#REF!</f>
        <v>#REF!</v>
      </c>
      <c r="I655" s="30">
        <f>STOCK!I1074</f>
        <v>0</v>
      </c>
      <c r="J655" s="30">
        <f>STOCK!J1074</f>
        <v>0</v>
      </c>
      <c r="K655" s="30" t="e">
        <f>STOCK!#REF!</f>
        <v>#REF!</v>
      </c>
      <c r="L655" s="30">
        <f>STOCK!K1074</f>
        <v>0</v>
      </c>
      <c r="U655" s="30">
        <v>1</v>
      </c>
      <c r="V655" s="30">
        <f>STOCK!O1074</f>
        <v>0</v>
      </c>
      <c r="X655" s="30">
        <v>0</v>
      </c>
      <c r="Y655" s="30">
        <f t="shared" si="12"/>
        <v>0</v>
      </c>
      <c r="AG655" s="30">
        <f>STOCK!A1074</f>
        <v>0</v>
      </c>
      <c r="AI655" s="30">
        <v>0</v>
      </c>
    </row>
    <row r="656" spans="1:35" x14ac:dyDescent="0.15">
      <c r="A656" s="30">
        <f>STOCK!C1075</f>
        <v>0</v>
      </c>
      <c r="B656" s="30">
        <f>STOCK!D1075</f>
        <v>0</v>
      </c>
      <c r="C656" s="30">
        <f>STOCK!E1075</f>
        <v>0</v>
      </c>
      <c r="D656" s="30">
        <f>STOCK!F1075</f>
        <v>0</v>
      </c>
      <c r="E656" s="30">
        <f>STOCK!G1075</f>
        <v>0</v>
      </c>
      <c r="F656" s="30" t="e">
        <f>STOCK!#REF!</f>
        <v>#REF!</v>
      </c>
      <c r="G656" s="30">
        <f>STOCK!H1075</f>
        <v>0</v>
      </c>
      <c r="H656" s="30" t="e">
        <f>STOCK!#REF!</f>
        <v>#REF!</v>
      </c>
      <c r="I656" s="30">
        <f>STOCK!I1075</f>
        <v>0</v>
      </c>
      <c r="J656" s="30">
        <f>STOCK!J1075</f>
        <v>0</v>
      </c>
      <c r="K656" s="30" t="e">
        <f>STOCK!#REF!</f>
        <v>#REF!</v>
      </c>
      <c r="L656" s="30">
        <f>STOCK!K1075</f>
        <v>0</v>
      </c>
      <c r="U656" s="30">
        <v>1</v>
      </c>
      <c r="V656" s="30">
        <f>STOCK!O1075</f>
        <v>0</v>
      </c>
      <c r="X656" s="30">
        <v>0</v>
      </c>
      <c r="Y656" s="30">
        <f t="shared" si="12"/>
        <v>0</v>
      </c>
      <c r="AG656" s="30">
        <f>STOCK!A1075</f>
        <v>0</v>
      </c>
      <c r="AI656" s="30">
        <v>0</v>
      </c>
    </row>
    <row r="657" spans="1:35" x14ac:dyDescent="0.15">
      <c r="A657" s="30">
        <f>STOCK!C1076</f>
        <v>0</v>
      </c>
      <c r="B657" s="30">
        <f>STOCK!D1076</f>
        <v>0</v>
      </c>
      <c r="C657" s="30">
        <f>STOCK!E1076</f>
        <v>0</v>
      </c>
      <c r="D657" s="30">
        <f>STOCK!F1076</f>
        <v>0</v>
      </c>
      <c r="E657" s="30">
        <f>STOCK!G1076</f>
        <v>0</v>
      </c>
      <c r="F657" s="30" t="e">
        <f>STOCK!#REF!</f>
        <v>#REF!</v>
      </c>
      <c r="G657" s="30">
        <f>STOCK!H1076</f>
        <v>0</v>
      </c>
      <c r="H657" s="30" t="e">
        <f>STOCK!#REF!</f>
        <v>#REF!</v>
      </c>
      <c r="I657" s="30">
        <f>STOCK!I1076</f>
        <v>0</v>
      </c>
      <c r="J657" s="30">
        <f>STOCK!J1076</f>
        <v>0</v>
      </c>
      <c r="K657" s="30" t="e">
        <f>STOCK!#REF!</f>
        <v>#REF!</v>
      </c>
      <c r="L657" s="30">
        <f>STOCK!K1076</f>
        <v>0</v>
      </c>
      <c r="U657" s="30">
        <v>1</v>
      </c>
      <c r="V657" s="30">
        <f>STOCK!O1076</f>
        <v>0</v>
      </c>
      <c r="X657" s="30">
        <v>0</v>
      </c>
      <c r="Y657" s="30">
        <f t="shared" si="12"/>
        <v>0</v>
      </c>
      <c r="AG657" s="30">
        <f>STOCK!A1076</f>
        <v>0</v>
      </c>
      <c r="AI657" s="30">
        <v>0</v>
      </c>
    </row>
    <row r="658" spans="1:35" x14ac:dyDescent="0.15">
      <c r="A658" s="30">
        <f>STOCK!C1077</f>
        <v>0</v>
      </c>
      <c r="B658" s="30">
        <f>STOCK!D1077</f>
        <v>0</v>
      </c>
      <c r="C658" s="30">
        <f>STOCK!E1077</f>
        <v>0</v>
      </c>
      <c r="D658" s="30">
        <f>STOCK!F1077</f>
        <v>0</v>
      </c>
      <c r="E658" s="30">
        <f>STOCK!G1077</f>
        <v>0</v>
      </c>
      <c r="F658" s="30" t="e">
        <f>STOCK!#REF!</f>
        <v>#REF!</v>
      </c>
      <c r="G658" s="30">
        <f>STOCK!H1077</f>
        <v>0</v>
      </c>
      <c r="H658" s="30" t="e">
        <f>STOCK!#REF!</f>
        <v>#REF!</v>
      </c>
      <c r="I658" s="30">
        <f>STOCK!I1077</f>
        <v>0</v>
      </c>
      <c r="J658" s="30">
        <f>STOCK!J1077</f>
        <v>0</v>
      </c>
      <c r="K658" s="30" t="e">
        <f>STOCK!#REF!</f>
        <v>#REF!</v>
      </c>
      <c r="L658" s="30">
        <f>STOCK!K1077</f>
        <v>0</v>
      </c>
      <c r="U658" s="30">
        <v>1</v>
      </c>
      <c r="V658" s="30">
        <f>STOCK!O1077</f>
        <v>0</v>
      </c>
      <c r="X658" s="30">
        <v>0</v>
      </c>
      <c r="Y658" s="30">
        <f t="shared" si="12"/>
        <v>0</v>
      </c>
      <c r="AG658" s="30">
        <f>STOCK!A1077</f>
        <v>0</v>
      </c>
      <c r="AI658" s="30">
        <v>0</v>
      </c>
    </row>
    <row r="659" spans="1:35" x14ac:dyDescent="0.15">
      <c r="A659" s="30">
        <f>STOCK!C1078</f>
        <v>0</v>
      </c>
      <c r="B659" s="30">
        <f>STOCK!D1078</f>
        <v>0</v>
      </c>
      <c r="C659" s="30">
        <f>STOCK!E1078</f>
        <v>0</v>
      </c>
      <c r="D659" s="30">
        <f>STOCK!F1078</f>
        <v>0</v>
      </c>
      <c r="E659" s="30">
        <f>STOCK!G1078</f>
        <v>0</v>
      </c>
      <c r="F659" s="30" t="e">
        <f>STOCK!#REF!</f>
        <v>#REF!</v>
      </c>
      <c r="G659" s="30">
        <f>STOCK!H1078</f>
        <v>0</v>
      </c>
      <c r="H659" s="30" t="e">
        <f>STOCK!#REF!</f>
        <v>#REF!</v>
      </c>
      <c r="I659" s="30">
        <f>STOCK!I1078</f>
        <v>0</v>
      </c>
      <c r="J659" s="30">
        <f>STOCK!J1078</f>
        <v>0</v>
      </c>
      <c r="K659" s="30" t="e">
        <f>STOCK!#REF!</f>
        <v>#REF!</v>
      </c>
      <c r="L659" s="30">
        <f>STOCK!K1078</f>
        <v>0</v>
      </c>
      <c r="U659" s="30">
        <v>1</v>
      </c>
      <c r="V659" s="30">
        <f>STOCK!O1078</f>
        <v>0</v>
      </c>
      <c r="X659" s="30">
        <v>0</v>
      </c>
      <c r="Y659" s="30">
        <f t="shared" si="12"/>
        <v>0</v>
      </c>
      <c r="AG659" s="30">
        <f>STOCK!A1078</f>
        <v>0</v>
      </c>
      <c r="AI659" s="30">
        <v>0</v>
      </c>
    </row>
    <row r="660" spans="1:35" x14ac:dyDescent="0.15">
      <c r="A660" s="30">
        <f>STOCK!C1079</f>
        <v>0</v>
      </c>
      <c r="B660" s="30">
        <f>STOCK!D1079</f>
        <v>0</v>
      </c>
      <c r="C660" s="30">
        <f>STOCK!E1079</f>
        <v>0</v>
      </c>
      <c r="D660" s="30">
        <f>STOCK!F1079</f>
        <v>0</v>
      </c>
      <c r="E660" s="30">
        <f>STOCK!G1079</f>
        <v>0</v>
      </c>
      <c r="F660" s="30" t="e">
        <f>STOCK!#REF!</f>
        <v>#REF!</v>
      </c>
      <c r="G660" s="30">
        <f>STOCK!H1079</f>
        <v>0</v>
      </c>
      <c r="H660" s="30" t="e">
        <f>STOCK!#REF!</f>
        <v>#REF!</v>
      </c>
      <c r="I660" s="30">
        <f>STOCK!I1079</f>
        <v>0</v>
      </c>
      <c r="J660" s="30">
        <f>STOCK!J1079</f>
        <v>0</v>
      </c>
      <c r="K660" s="30" t="e">
        <f>STOCK!#REF!</f>
        <v>#REF!</v>
      </c>
      <c r="L660" s="30">
        <f>STOCK!K1079</f>
        <v>0</v>
      </c>
      <c r="U660" s="30">
        <v>1</v>
      </c>
      <c r="V660" s="30">
        <f>STOCK!O1079</f>
        <v>0</v>
      </c>
      <c r="X660" s="30">
        <v>0</v>
      </c>
      <c r="Y660" s="30">
        <f t="shared" si="12"/>
        <v>0</v>
      </c>
      <c r="AG660" s="30">
        <f>STOCK!A1079</f>
        <v>0</v>
      </c>
      <c r="AI660" s="30">
        <v>0</v>
      </c>
    </row>
    <row r="661" spans="1:35" x14ac:dyDescent="0.15">
      <c r="A661" s="30">
        <f>STOCK!C1080</f>
        <v>0</v>
      </c>
      <c r="B661" s="30">
        <f>STOCK!D1080</f>
        <v>0</v>
      </c>
      <c r="C661" s="30">
        <f>STOCK!E1080</f>
        <v>0</v>
      </c>
      <c r="D661" s="30">
        <f>STOCK!F1080</f>
        <v>0</v>
      </c>
      <c r="E661" s="30">
        <f>STOCK!G1080</f>
        <v>0</v>
      </c>
      <c r="F661" s="30" t="e">
        <f>STOCK!#REF!</f>
        <v>#REF!</v>
      </c>
      <c r="G661" s="30">
        <f>STOCK!H1080</f>
        <v>0</v>
      </c>
      <c r="H661" s="30" t="e">
        <f>STOCK!#REF!</f>
        <v>#REF!</v>
      </c>
      <c r="I661" s="30">
        <f>STOCK!I1080</f>
        <v>0</v>
      </c>
      <c r="J661" s="30">
        <f>STOCK!J1080</f>
        <v>0</v>
      </c>
      <c r="K661" s="30" t="e">
        <f>STOCK!#REF!</f>
        <v>#REF!</v>
      </c>
      <c r="L661" s="30">
        <f>STOCK!K1080</f>
        <v>0</v>
      </c>
      <c r="U661" s="30">
        <v>1</v>
      </c>
      <c r="V661" s="30">
        <f>STOCK!O1080</f>
        <v>0</v>
      </c>
      <c r="X661" s="30">
        <v>0</v>
      </c>
      <c r="Y661" s="30">
        <f t="shared" si="12"/>
        <v>0</v>
      </c>
      <c r="AG661" s="30">
        <f>STOCK!A1080</f>
        <v>0</v>
      </c>
      <c r="AI661" s="30">
        <v>0</v>
      </c>
    </row>
    <row r="662" spans="1:35" x14ac:dyDescent="0.15">
      <c r="A662" s="30">
        <f>STOCK!C1081</f>
        <v>0</v>
      </c>
      <c r="B662" s="30">
        <f>STOCK!D1081</f>
        <v>0</v>
      </c>
      <c r="C662" s="30">
        <f>STOCK!E1081</f>
        <v>0</v>
      </c>
      <c r="D662" s="30">
        <f>STOCK!F1081</f>
        <v>0</v>
      </c>
      <c r="E662" s="30">
        <f>STOCK!G1081</f>
        <v>0</v>
      </c>
      <c r="F662" s="30" t="e">
        <f>STOCK!#REF!</f>
        <v>#REF!</v>
      </c>
      <c r="G662" s="30">
        <f>STOCK!H1081</f>
        <v>0</v>
      </c>
      <c r="H662" s="30" t="e">
        <f>STOCK!#REF!</f>
        <v>#REF!</v>
      </c>
      <c r="I662" s="30">
        <f>STOCK!I1081</f>
        <v>0</v>
      </c>
      <c r="J662" s="30">
        <f>STOCK!J1081</f>
        <v>0</v>
      </c>
      <c r="K662" s="30" t="e">
        <f>STOCK!#REF!</f>
        <v>#REF!</v>
      </c>
      <c r="L662" s="30">
        <f>STOCK!K1081</f>
        <v>0</v>
      </c>
      <c r="U662" s="30">
        <v>1</v>
      </c>
      <c r="V662" s="30">
        <f>STOCK!O1081</f>
        <v>0</v>
      </c>
      <c r="X662" s="30">
        <v>0</v>
      </c>
      <c r="Y662" s="30">
        <f t="shared" si="12"/>
        <v>0</v>
      </c>
      <c r="AG662" s="30">
        <f>STOCK!A1081</f>
        <v>0</v>
      </c>
      <c r="AI662" s="30">
        <v>0</v>
      </c>
    </row>
    <row r="663" spans="1:35" x14ac:dyDescent="0.15">
      <c r="A663" s="30">
        <f>STOCK!C1082</f>
        <v>0</v>
      </c>
      <c r="B663" s="30">
        <f>STOCK!D1082</f>
        <v>0</v>
      </c>
      <c r="C663" s="30">
        <f>STOCK!E1082</f>
        <v>0</v>
      </c>
      <c r="D663" s="30">
        <f>STOCK!F1082</f>
        <v>0</v>
      </c>
      <c r="E663" s="30">
        <f>STOCK!G1082</f>
        <v>0</v>
      </c>
      <c r="F663" s="30" t="e">
        <f>STOCK!#REF!</f>
        <v>#REF!</v>
      </c>
      <c r="G663" s="30">
        <f>STOCK!H1082</f>
        <v>0</v>
      </c>
      <c r="H663" s="30" t="e">
        <f>STOCK!#REF!</f>
        <v>#REF!</v>
      </c>
      <c r="I663" s="30">
        <f>STOCK!I1082</f>
        <v>0</v>
      </c>
      <c r="J663" s="30">
        <f>STOCK!J1082</f>
        <v>0</v>
      </c>
      <c r="K663" s="30" t="e">
        <f>STOCK!#REF!</f>
        <v>#REF!</v>
      </c>
      <c r="L663" s="30">
        <f>STOCK!K1082</f>
        <v>0</v>
      </c>
      <c r="U663" s="30">
        <v>1</v>
      </c>
      <c r="V663" s="30">
        <f>STOCK!O1082</f>
        <v>0</v>
      </c>
      <c r="X663" s="30">
        <v>0</v>
      </c>
      <c r="Y663" s="30">
        <f t="shared" si="12"/>
        <v>0</v>
      </c>
      <c r="AG663" s="30">
        <f>STOCK!A1082</f>
        <v>0</v>
      </c>
      <c r="AI663" s="30">
        <v>0</v>
      </c>
    </row>
    <row r="664" spans="1:35" x14ac:dyDescent="0.15">
      <c r="A664" s="30">
        <f>STOCK!C1083</f>
        <v>0</v>
      </c>
      <c r="B664" s="30">
        <f>STOCK!D1083</f>
        <v>0</v>
      </c>
      <c r="C664" s="30">
        <f>STOCK!E1083</f>
        <v>0</v>
      </c>
      <c r="D664" s="30">
        <f>STOCK!F1083</f>
        <v>0</v>
      </c>
      <c r="E664" s="30">
        <f>STOCK!G1083</f>
        <v>0</v>
      </c>
      <c r="F664" s="30" t="e">
        <f>STOCK!#REF!</f>
        <v>#REF!</v>
      </c>
      <c r="G664" s="30">
        <f>STOCK!H1083</f>
        <v>0</v>
      </c>
      <c r="H664" s="30" t="e">
        <f>STOCK!#REF!</f>
        <v>#REF!</v>
      </c>
      <c r="I664" s="30">
        <f>STOCK!I1083</f>
        <v>0</v>
      </c>
      <c r="J664" s="30">
        <f>STOCK!J1083</f>
        <v>0</v>
      </c>
      <c r="K664" s="30" t="e">
        <f>STOCK!#REF!</f>
        <v>#REF!</v>
      </c>
      <c r="L664" s="30">
        <f>STOCK!K1083</f>
        <v>0</v>
      </c>
      <c r="U664" s="30">
        <v>1</v>
      </c>
      <c r="V664" s="30">
        <f>STOCK!O1083</f>
        <v>0</v>
      </c>
      <c r="X664" s="30">
        <v>0</v>
      </c>
      <c r="Y664" s="30">
        <f t="shared" si="12"/>
        <v>0</v>
      </c>
      <c r="AG664" s="30">
        <f>STOCK!A1083</f>
        <v>0</v>
      </c>
      <c r="AI664" s="30">
        <v>0</v>
      </c>
    </row>
    <row r="665" spans="1:35" x14ac:dyDescent="0.15">
      <c r="A665" s="30">
        <f>STOCK!C1084</f>
        <v>0</v>
      </c>
      <c r="B665" s="30">
        <f>STOCK!D1084</f>
        <v>0</v>
      </c>
      <c r="C665" s="30">
        <f>STOCK!E1084</f>
        <v>0</v>
      </c>
      <c r="D665" s="30">
        <f>STOCK!F1084</f>
        <v>0</v>
      </c>
      <c r="E665" s="30">
        <f>STOCK!G1084</f>
        <v>0</v>
      </c>
      <c r="F665" s="30" t="e">
        <f>STOCK!#REF!</f>
        <v>#REF!</v>
      </c>
      <c r="G665" s="30">
        <f>STOCK!H1084</f>
        <v>0</v>
      </c>
      <c r="H665" s="30" t="e">
        <f>STOCK!#REF!</f>
        <v>#REF!</v>
      </c>
      <c r="I665" s="30">
        <f>STOCK!I1084</f>
        <v>0</v>
      </c>
      <c r="J665" s="30">
        <f>STOCK!J1084</f>
        <v>0</v>
      </c>
      <c r="K665" s="30" t="e">
        <f>STOCK!#REF!</f>
        <v>#REF!</v>
      </c>
      <c r="L665" s="30">
        <f>STOCK!K1084</f>
        <v>0</v>
      </c>
      <c r="U665" s="30">
        <v>1</v>
      </c>
      <c r="V665" s="30">
        <f>STOCK!O1084</f>
        <v>0</v>
      </c>
      <c r="X665" s="30">
        <v>0</v>
      </c>
      <c r="Y665" s="30">
        <f t="shared" si="12"/>
        <v>0</v>
      </c>
      <c r="AG665" s="30">
        <f>STOCK!A1084</f>
        <v>0</v>
      </c>
      <c r="AI665" s="30">
        <v>0</v>
      </c>
    </row>
    <row r="666" spans="1:35" x14ac:dyDescent="0.15">
      <c r="A666" s="30">
        <f>STOCK!C1085</f>
        <v>0</v>
      </c>
      <c r="B666" s="30">
        <f>STOCK!D1085</f>
        <v>0</v>
      </c>
      <c r="C666" s="30">
        <f>STOCK!E1085</f>
        <v>0</v>
      </c>
      <c r="D666" s="30">
        <f>STOCK!F1085</f>
        <v>0</v>
      </c>
      <c r="E666" s="30">
        <f>STOCK!G1085</f>
        <v>0</v>
      </c>
      <c r="F666" s="30" t="e">
        <f>STOCK!#REF!</f>
        <v>#REF!</v>
      </c>
      <c r="G666" s="30">
        <f>STOCK!H1085</f>
        <v>0</v>
      </c>
      <c r="H666" s="30" t="e">
        <f>STOCK!#REF!</f>
        <v>#REF!</v>
      </c>
      <c r="I666" s="30">
        <f>STOCK!I1085</f>
        <v>0</v>
      </c>
      <c r="J666" s="30">
        <f>STOCK!J1085</f>
        <v>0</v>
      </c>
      <c r="K666" s="30" t="e">
        <f>STOCK!#REF!</f>
        <v>#REF!</v>
      </c>
      <c r="L666" s="30">
        <f>STOCK!K1085</f>
        <v>0</v>
      </c>
      <c r="U666" s="30">
        <v>1</v>
      </c>
      <c r="V666" s="30">
        <f>STOCK!O1085</f>
        <v>0</v>
      </c>
      <c r="X666" s="30">
        <v>0</v>
      </c>
      <c r="Y666" s="30">
        <f t="shared" si="12"/>
        <v>0</v>
      </c>
      <c r="AG666" s="30">
        <f>STOCK!A1085</f>
        <v>0</v>
      </c>
      <c r="AI666" s="30">
        <v>0</v>
      </c>
    </row>
    <row r="667" spans="1:35" x14ac:dyDescent="0.15">
      <c r="A667" s="30">
        <f>STOCK!C1086</f>
        <v>0</v>
      </c>
      <c r="B667" s="30">
        <f>STOCK!D1086</f>
        <v>0</v>
      </c>
      <c r="C667" s="30">
        <f>STOCK!E1086</f>
        <v>0</v>
      </c>
      <c r="D667" s="30">
        <f>STOCK!F1086</f>
        <v>0</v>
      </c>
      <c r="E667" s="30">
        <f>STOCK!G1086</f>
        <v>0</v>
      </c>
      <c r="F667" s="30" t="e">
        <f>STOCK!#REF!</f>
        <v>#REF!</v>
      </c>
      <c r="G667" s="30">
        <f>STOCK!H1086</f>
        <v>0</v>
      </c>
      <c r="H667" s="30" t="e">
        <f>STOCK!#REF!</f>
        <v>#REF!</v>
      </c>
      <c r="I667" s="30">
        <f>STOCK!I1086</f>
        <v>0</v>
      </c>
      <c r="J667" s="30">
        <f>STOCK!J1086</f>
        <v>0</v>
      </c>
      <c r="K667" s="30" t="e">
        <f>STOCK!#REF!</f>
        <v>#REF!</v>
      </c>
      <c r="L667" s="30">
        <f>STOCK!K1086</f>
        <v>0</v>
      </c>
      <c r="U667" s="30">
        <v>1</v>
      </c>
      <c r="V667" s="30">
        <f>STOCK!O1086</f>
        <v>0</v>
      </c>
      <c r="X667" s="30">
        <v>0</v>
      </c>
      <c r="Y667" s="30">
        <f t="shared" si="12"/>
        <v>0</v>
      </c>
      <c r="AG667" s="30">
        <f>STOCK!A1086</f>
        <v>0</v>
      </c>
      <c r="AI667" s="30">
        <v>0</v>
      </c>
    </row>
    <row r="668" spans="1:35" x14ac:dyDescent="0.15">
      <c r="A668" s="30">
        <f>STOCK!C1087</f>
        <v>0</v>
      </c>
      <c r="B668" s="30">
        <f>STOCK!D1087</f>
        <v>0</v>
      </c>
      <c r="C668" s="30">
        <f>STOCK!E1087</f>
        <v>0</v>
      </c>
      <c r="D668" s="30">
        <f>STOCK!F1087</f>
        <v>0</v>
      </c>
      <c r="E668" s="30">
        <f>STOCK!G1087</f>
        <v>0</v>
      </c>
      <c r="F668" s="30" t="e">
        <f>STOCK!#REF!</f>
        <v>#REF!</v>
      </c>
      <c r="G668" s="30">
        <f>STOCK!H1087</f>
        <v>0</v>
      </c>
      <c r="H668" s="30" t="e">
        <f>STOCK!#REF!</f>
        <v>#REF!</v>
      </c>
      <c r="I668" s="30">
        <f>STOCK!I1087</f>
        <v>0</v>
      </c>
      <c r="J668" s="30">
        <f>STOCK!J1087</f>
        <v>0</v>
      </c>
      <c r="K668" s="30" t="e">
        <f>STOCK!#REF!</f>
        <v>#REF!</v>
      </c>
      <c r="L668" s="30">
        <f>STOCK!K1087</f>
        <v>0</v>
      </c>
      <c r="U668" s="30">
        <v>1</v>
      </c>
      <c r="V668" s="30">
        <f>STOCK!O1087</f>
        <v>0</v>
      </c>
      <c r="X668" s="30">
        <v>0</v>
      </c>
      <c r="Y668" s="30">
        <f t="shared" si="12"/>
        <v>0</v>
      </c>
      <c r="AG668" s="30">
        <f>STOCK!A1087</f>
        <v>0</v>
      </c>
      <c r="AI668" s="30">
        <v>0</v>
      </c>
    </row>
    <row r="669" spans="1:35" x14ac:dyDescent="0.15">
      <c r="A669" s="30">
        <f>STOCK!C1088</f>
        <v>0</v>
      </c>
      <c r="B669" s="30">
        <f>STOCK!D1088</f>
        <v>0</v>
      </c>
      <c r="C669" s="30">
        <f>STOCK!E1088</f>
        <v>0</v>
      </c>
      <c r="D669" s="30">
        <f>STOCK!F1088</f>
        <v>0</v>
      </c>
      <c r="E669" s="30">
        <f>STOCK!G1088</f>
        <v>0</v>
      </c>
      <c r="F669" s="30" t="e">
        <f>STOCK!#REF!</f>
        <v>#REF!</v>
      </c>
      <c r="G669" s="30">
        <f>STOCK!H1088</f>
        <v>0</v>
      </c>
      <c r="H669" s="30" t="e">
        <f>STOCK!#REF!</f>
        <v>#REF!</v>
      </c>
      <c r="I669" s="30">
        <f>STOCK!I1088</f>
        <v>0</v>
      </c>
      <c r="J669" s="30">
        <f>STOCK!J1088</f>
        <v>0</v>
      </c>
      <c r="K669" s="30" t="e">
        <f>STOCK!#REF!</f>
        <v>#REF!</v>
      </c>
      <c r="L669" s="30">
        <f>STOCK!K1088</f>
        <v>0</v>
      </c>
      <c r="U669" s="30">
        <v>1</v>
      </c>
      <c r="V669" s="30">
        <f>STOCK!O1088</f>
        <v>0</v>
      </c>
      <c r="X669" s="30">
        <v>0</v>
      </c>
      <c r="Y669" s="30">
        <f t="shared" si="12"/>
        <v>0</v>
      </c>
      <c r="AG669" s="30">
        <f>STOCK!A1088</f>
        <v>0</v>
      </c>
      <c r="AI669" s="30">
        <v>0</v>
      </c>
    </row>
    <row r="670" spans="1:35" x14ac:dyDescent="0.15">
      <c r="A670" s="30">
        <f>STOCK!C1089</f>
        <v>0</v>
      </c>
      <c r="B670" s="30">
        <f>STOCK!D1089</f>
        <v>0</v>
      </c>
      <c r="C670" s="30">
        <f>STOCK!E1089</f>
        <v>0</v>
      </c>
      <c r="D670" s="30">
        <f>STOCK!F1089</f>
        <v>0</v>
      </c>
      <c r="E670" s="30">
        <f>STOCK!G1089</f>
        <v>0</v>
      </c>
      <c r="F670" s="30" t="e">
        <f>STOCK!#REF!</f>
        <v>#REF!</v>
      </c>
      <c r="G670" s="30">
        <f>STOCK!H1089</f>
        <v>0</v>
      </c>
      <c r="H670" s="30" t="e">
        <f>STOCK!#REF!</f>
        <v>#REF!</v>
      </c>
      <c r="I670" s="30">
        <f>STOCK!I1089</f>
        <v>0</v>
      </c>
      <c r="J670" s="30">
        <f>STOCK!J1089</f>
        <v>0</v>
      </c>
      <c r="K670" s="30" t="e">
        <f>STOCK!#REF!</f>
        <v>#REF!</v>
      </c>
      <c r="L670" s="30">
        <f>STOCK!K1089</f>
        <v>0</v>
      </c>
      <c r="U670" s="30">
        <v>1</v>
      </c>
      <c r="V670" s="30">
        <f>STOCK!O1089</f>
        <v>0</v>
      </c>
      <c r="X670" s="30">
        <v>0</v>
      </c>
      <c r="Y670" s="30">
        <f t="shared" si="12"/>
        <v>0</v>
      </c>
      <c r="AG670" s="30">
        <f>STOCK!A1089</f>
        <v>0</v>
      </c>
      <c r="AI670" s="30">
        <v>0</v>
      </c>
    </row>
    <row r="671" spans="1:35" x14ac:dyDescent="0.15">
      <c r="A671" s="30">
        <f>STOCK!C1090</f>
        <v>0</v>
      </c>
      <c r="B671" s="30">
        <f>STOCK!D1090</f>
        <v>0</v>
      </c>
      <c r="C671" s="30">
        <f>STOCK!E1090</f>
        <v>0</v>
      </c>
      <c r="D671" s="30">
        <f>STOCK!F1090</f>
        <v>0</v>
      </c>
      <c r="E671" s="30">
        <f>STOCK!G1090</f>
        <v>0</v>
      </c>
      <c r="F671" s="30" t="e">
        <f>STOCK!#REF!</f>
        <v>#REF!</v>
      </c>
      <c r="G671" s="30">
        <f>STOCK!H1090</f>
        <v>0</v>
      </c>
      <c r="H671" s="30" t="e">
        <f>STOCK!#REF!</f>
        <v>#REF!</v>
      </c>
      <c r="I671" s="30">
        <f>STOCK!I1090</f>
        <v>0</v>
      </c>
      <c r="J671" s="30">
        <f>STOCK!J1090</f>
        <v>0</v>
      </c>
      <c r="K671" s="30" t="e">
        <f>STOCK!#REF!</f>
        <v>#REF!</v>
      </c>
      <c r="L671" s="30">
        <f>STOCK!K1090</f>
        <v>0</v>
      </c>
      <c r="U671" s="30">
        <v>1</v>
      </c>
      <c r="V671" s="30">
        <f>STOCK!O1090</f>
        <v>0</v>
      </c>
      <c r="X671" s="30">
        <v>0</v>
      </c>
      <c r="Y671" s="30">
        <f t="shared" si="12"/>
        <v>0</v>
      </c>
      <c r="AG671" s="30">
        <f>STOCK!A1090</f>
        <v>0</v>
      </c>
      <c r="AI671" s="30">
        <v>0</v>
      </c>
    </row>
    <row r="672" spans="1:35" x14ac:dyDescent="0.15">
      <c r="A672" s="30">
        <f>STOCK!C1091</f>
        <v>0</v>
      </c>
      <c r="B672" s="30">
        <f>STOCK!D1091</f>
        <v>0</v>
      </c>
      <c r="C672" s="30">
        <f>STOCK!E1091</f>
        <v>0</v>
      </c>
      <c r="D672" s="30">
        <f>STOCK!F1091</f>
        <v>0</v>
      </c>
      <c r="E672" s="30">
        <f>STOCK!G1091</f>
        <v>0</v>
      </c>
      <c r="F672" s="30" t="e">
        <f>STOCK!#REF!</f>
        <v>#REF!</v>
      </c>
      <c r="G672" s="30">
        <f>STOCK!H1091</f>
        <v>0</v>
      </c>
      <c r="H672" s="30" t="e">
        <f>STOCK!#REF!</f>
        <v>#REF!</v>
      </c>
      <c r="I672" s="30">
        <f>STOCK!I1091</f>
        <v>0</v>
      </c>
      <c r="J672" s="30">
        <f>STOCK!J1091</f>
        <v>0</v>
      </c>
      <c r="K672" s="30" t="e">
        <f>STOCK!#REF!</f>
        <v>#REF!</v>
      </c>
      <c r="L672" s="30">
        <f>STOCK!K1091</f>
        <v>0</v>
      </c>
      <c r="U672" s="30">
        <v>1</v>
      </c>
      <c r="V672" s="30">
        <f>STOCK!O1091</f>
        <v>0</v>
      </c>
      <c r="X672" s="30">
        <v>0</v>
      </c>
      <c r="Y672" s="30">
        <f t="shared" si="12"/>
        <v>0</v>
      </c>
      <c r="AG672" s="30">
        <f>STOCK!A1091</f>
        <v>0</v>
      </c>
      <c r="AI672" s="30">
        <v>0</v>
      </c>
    </row>
    <row r="673" spans="1:35" x14ac:dyDescent="0.15">
      <c r="A673" s="30">
        <f>STOCK!C1092</f>
        <v>0</v>
      </c>
      <c r="B673" s="30">
        <f>STOCK!D1092</f>
        <v>0</v>
      </c>
      <c r="C673" s="30">
        <f>STOCK!E1092</f>
        <v>0</v>
      </c>
      <c r="D673" s="30">
        <f>STOCK!F1092</f>
        <v>0</v>
      </c>
      <c r="E673" s="30">
        <f>STOCK!G1092</f>
        <v>0</v>
      </c>
      <c r="F673" s="30" t="e">
        <f>STOCK!#REF!</f>
        <v>#REF!</v>
      </c>
      <c r="G673" s="30">
        <f>STOCK!H1092</f>
        <v>0</v>
      </c>
      <c r="H673" s="30" t="e">
        <f>STOCK!#REF!</f>
        <v>#REF!</v>
      </c>
      <c r="I673" s="30">
        <f>STOCK!I1092</f>
        <v>0</v>
      </c>
      <c r="J673" s="30">
        <f>STOCK!J1092</f>
        <v>0</v>
      </c>
      <c r="K673" s="30" t="e">
        <f>STOCK!#REF!</f>
        <v>#REF!</v>
      </c>
      <c r="L673" s="30">
        <f>STOCK!K1092</f>
        <v>0</v>
      </c>
      <c r="U673" s="30">
        <v>1</v>
      </c>
      <c r="V673" s="30">
        <f>STOCK!O1092</f>
        <v>0</v>
      </c>
      <c r="X673" s="30">
        <v>0</v>
      </c>
      <c r="Y673" s="30">
        <f t="shared" si="12"/>
        <v>0</v>
      </c>
      <c r="AG673" s="30">
        <f>STOCK!A1092</f>
        <v>0</v>
      </c>
      <c r="AI673" s="30">
        <v>0</v>
      </c>
    </row>
    <row r="674" spans="1:35" x14ac:dyDescent="0.15">
      <c r="A674" s="30">
        <f>STOCK!C1093</f>
        <v>0</v>
      </c>
      <c r="B674" s="30">
        <f>STOCK!D1093</f>
        <v>0</v>
      </c>
      <c r="C674" s="30">
        <f>STOCK!E1093</f>
        <v>0</v>
      </c>
      <c r="D674" s="30">
        <f>STOCK!F1093</f>
        <v>0</v>
      </c>
      <c r="E674" s="30">
        <f>STOCK!G1093</f>
        <v>0</v>
      </c>
      <c r="F674" s="30" t="e">
        <f>STOCK!#REF!</f>
        <v>#REF!</v>
      </c>
      <c r="G674" s="30">
        <f>STOCK!H1093</f>
        <v>0</v>
      </c>
      <c r="H674" s="30" t="e">
        <f>STOCK!#REF!</f>
        <v>#REF!</v>
      </c>
      <c r="I674" s="30">
        <f>STOCK!I1093</f>
        <v>0</v>
      </c>
      <c r="J674" s="30">
        <f>STOCK!J1093</f>
        <v>0</v>
      </c>
      <c r="K674" s="30" t="e">
        <f>STOCK!#REF!</f>
        <v>#REF!</v>
      </c>
      <c r="L674" s="30">
        <f>STOCK!K1093</f>
        <v>0</v>
      </c>
      <c r="U674" s="30">
        <v>1</v>
      </c>
      <c r="V674" s="30">
        <f>STOCK!O1093</f>
        <v>0</v>
      </c>
      <c r="X674" s="30">
        <v>0</v>
      </c>
      <c r="Y674" s="30">
        <f t="shared" si="12"/>
        <v>0</v>
      </c>
      <c r="AG674" s="30">
        <f>STOCK!A1093</f>
        <v>0</v>
      </c>
      <c r="AI674" s="30">
        <v>0</v>
      </c>
    </row>
    <row r="675" spans="1:35" x14ac:dyDescent="0.15">
      <c r="A675" s="30">
        <f>STOCK!C1094</f>
        <v>0</v>
      </c>
      <c r="B675" s="30">
        <f>STOCK!D1094</f>
        <v>0</v>
      </c>
      <c r="C675" s="30">
        <f>STOCK!E1094</f>
        <v>0</v>
      </c>
      <c r="D675" s="30">
        <f>STOCK!F1094</f>
        <v>0</v>
      </c>
      <c r="E675" s="30">
        <f>STOCK!G1094</f>
        <v>0</v>
      </c>
      <c r="F675" s="30" t="e">
        <f>STOCK!#REF!</f>
        <v>#REF!</v>
      </c>
      <c r="G675" s="30">
        <f>STOCK!H1094</f>
        <v>0</v>
      </c>
      <c r="H675" s="30" t="e">
        <f>STOCK!#REF!</f>
        <v>#REF!</v>
      </c>
      <c r="I675" s="30">
        <f>STOCK!I1094</f>
        <v>0</v>
      </c>
      <c r="J675" s="30">
        <f>STOCK!J1094</f>
        <v>0</v>
      </c>
      <c r="K675" s="30" t="e">
        <f>STOCK!#REF!</f>
        <v>#REF!</v>
      </c>
      <c r="L675" s="30">
        <f>STOCK!K1094</f>
        <v>0</v>
      </c>
      <c r="U675" s="30">
        <v>1</v>
      </c>
      <c r="V675" s="30">
        <f>STOCK!O1094</f>
        <v>0</v>
      </c>
      <c r="X675" s="30">
        <v>0</v>
      </c>
      <c r="Y675" s="30">
        <f t="shared" si="12"/>
        <v>0</v>
      </c>
      <c r="AG675" s="30">
        <f>STOCK!A1094</f>
        <v>0</v>
      </c>
      <c r="AI675" s="30">
        <v>0</v>
      </c>
    </row>
    <row r="676" spans="1:35" x14ac:dyDescent="0.15">
      <c r="A676" s="30">
        <f>STOCK!C1095</f>
        <v>0</v>
      </c>
      <c r="B676" s="30">
        <f>STOCK!D1095</f>
        <v>0</v>
      </c>
      <c r="C676" s="30">
        <f>STOCK!E1095</f>
        <v>0</v>
      </c>
      <c r="D676" s="30">
        <f>STOCK!F1095</f>
        <v>0</v>
      </c>
      <c r="E676" s="30">
        <f>STOCK!G1095</f>
        <v>0</v>
      </c>
      <c r="F676" s="30" t="e">
        <f>STOCK!#REF!</f>
        <v>#REF!</v>
      </c>
      <c r="G676" s="30">
        <f>STOCK!H1095</f>
        <v>0</v>
      </c>
      <c r="H676" s="30" t="e">
        <f>STOCK!#REF!</f>
        <v>#REF!</v>
      </c>
      <c r="I676" s="30">
        <f>STOCK!I1095</f>
        <v>0</v>
      </c>
      <c r="J676" s="30">
        <f>STOCK!J1095</f>
        <v>0</v>
      </c>
      <c r="K676" s="30" t="e">
        <f>STOCK!#REF!</f>
        <v>#REF!</v>
      </c>
      <c r="L676" s="30">
        <f>STOCK!K1095</f>
        <v>0</v>
      </c>
      <c r="U676" s="30">
        <v>1</v>
      </c>
      <c r="V676" s="30">
        <f>STOCK!O1095</f>
        <v>0</v>
      </c>
      <c r="X676" s="30">
        <v>0</v>
      </c>
      <c r="Y676" s="30">
        <f t="shared" si="12"/>
        <v>0</v>
      </c>
      <c r="AG676" s="30">
        <f>STOCK!A1095</f>
        <v>0</v>
      </c>
      <c r="AI676" s="30">
        <v>0</v>
      </c>
    </row>
    <row r="677" spans="1:35" x14ac:dyDescent="0.15">
      <c r="A677" s="30">
        <f>STOCK!C1096</f>
        <v>0</v>
      </c>
      <c r="B677" s="30">
        <f>STOCK!D1096</f>
        <v>0</v>
      </c>
      <c r="C677" s="30">
        <f>STOCK!E1096</f>
        <v>0</v>
      </c>
      <c r="D677" s="30">
        <f>STOCK!F1096</f>
        <v>0</v>
      </c>
      <c r="E677" s="30">
        <f>STOCK!G1096</f>
        <v>0</v>
      </c>
      <c r="F677" s="30" t="e">
        <f>STOCK!#REF!</f>
        <v>#REF!</v>
      </c>
      <c r="G677" s="30">
        <f>STOCK!H1096</f>
        <v>0</v>
      </c>
      <c r="H677" s="30" t="e">
        <f>STOCK!#REF!</f>
        <v>#REF!</v>
      </c>
      <c r="I677" s="30">
        <f>STOCK!I1096</f>
        <v>0</v>
      </c>
      <c r="J677" s="30">
        <f>STOCK!J1096</f>
        <v>0</v>
      </c>
      <c r="K677" s="30" t="e">
        <f>STOCK!#REF!</f>
        <v>#REF!</v>
      </c>
      <c r="L677" s="30">
        <f>STOCK!K1096</f>
        <v>0</v>
      </c>
      <c r="U677" s="30">
        <v>1</v>
      </c>
      <c r="V677" s="30">
        <f>STOCK!O1096</f>
        <v>0</v>
      </c>
      <c r="X677" s="30">
        <v>0</v>
      </c>
      <c r="Y677" s="30">
        <f t="shared" si="12"/>
        <v>0</v>
      </c>
      <c r="AG677" s="30">
        <f>STOCK!A1096</f>
        <v>0</v>
      </c>
      <c r="AI677" s="30">
        <v>0</v>
      </c>
    </row>
    <row r="678" spans="1:35" x14ac:dyDescent="0.15">
      <c r="A678" s="30">
        <f>STOCK!C1097</f>
        <v>0</v>
      </c>
      <c r="B678" s="30">
        <f>STOCK!D1097</f>
        <v>0</v>
      </c>
      <c r="C678" s="30">
        <f>STOCK!E1097</f>
        <v>0</v>
      </c>
      <c r="D678" s="30">
        <f>STOCK!F1097</f>
        <v>0</v>
      </c>
      <c r="E678" s="30">
        <f>STOCK!G1097</f>
        <v>0</v>
      </c>
      <c r="F678" s="30" t="e">
        <f>STOCK!#REF!</f>
        <v>#REF!</v>
      </c>
      <c r="G678" s="30">
        <f>STOCK!H1097</f>
        <v>0</v>
      </c>
      <c r="H678" s="30" t="e">
        <f>STOCK!#REF!</f>
        <v>#REF!</v>
      </c>
      <c r="I678" s="30">
        <f>STOCK!I1097</f>
        <v>0</v>
      </c>
      <c r="J678" s="30">
        <f>STOCK!J1097</f>
        <v>0</v>
      </c>
      <c r="K678" s="30" t="e">
        <f>STOCK!#REF!</f>
        <v>#REF!</v>
      </c>
      <c r="L678" s="30">
        <f>STOCK!K1097</f>
        <v>0</v>
      </c>
      <c r="U678" s="30">
        <v>1</v>
      </c>
      <c r="V678" s="30">
        <f>STOCK!O1097</f>
        <v>0</v>
      </c>
      <c r="X678" s="30">
        <v>0</v>
      </c>
      <c r="Y678" s="30">
        <f t="shared" si="12"/>
        <v>0</v>
      </c>
      <c r="AG678" s="30">
        <f>STOCK!A1097</f>
        <v>0</v>
      </c>
      <c r="AI678" s="30">
        <v>0</v>
      </c>
    </row>
    <row r="679" spans="1:35" x14ac:dyDescent="0.15">
      <c r="A679" s="30">
        <f>STOCK!C1098</f>
        <v>0</v>
      </c>
      <c r="B679" s="30">
        <f>STOCK!D1098</f>
        <v>0</v>
      </c>
      <c r="C679" s="30">
        <f>STOCK!E1098</f>
        <v>0</v>
      </c>
      <c r="D679" s="30">
        <f>STOCK!F1098</f>
        <v>0</v>
      </c>
      <c r="E679" s="30">
        <f>STOCK!G1098</f>
        <v>0</v>
      </c>
      <c r="F679" s="30" t="e">
        <f>STOCK!#REF!</f>
        <v>#REF!</v>
      </c>
      <c r="G679" s="30">
        <f>STOCK!H1098</f>
        <v>0</v>
      </c>
      <c r="H679" s="30" t="e">
        <f>STOCK!#REF!</f>
        <v>#REF!</v>
      </c>
      <c r="I679" s="30">
        <f>STOCK!I1098</f>
        <v>0</v>
      </c>
      <c r="J679" s="30">
        <f>STOCK!J1098</f>
        <v>0</v>
      </c>
      <c r="K679" s="30" t="e">
        <f>STOCK!#REF!</f>
        <v>#REF!</v>
      </c>
      <c r="L679" s="30">
        <f>STOCK!K1098</f>
        <v>0</v>
      </c>
      <c r="U679" s="30">
        <v>1</v>
      </c>
      <c r="V679" s="30">
        <f>STOCK!O1098</f>
        <v>0</v>
      </c>
      <c r="X679" s="30">
        <v>0</v>
      </c>
      <c r="Y679" s="30">
        <f t="shared" si="12"/>
        <v>0</v>
      </c>
      <c r="AG679" s="30">
        <f>STOCK!A1098</f>
        <v>0</v>
      </c>
      <c r="AI679" s="30">
        <v>0</v>
      </c>
    </row>
    <row r="680" spans="1:35" x14ac:dyDescent="0.15">
      <c r="A680" s="30">
        <f>STOCK!C1099</f>
        <v>0</v>
      </c>
      <c r="B680" s="30">
        <f>STOCK!D1099</f>
        <v>0</v>
      </c>
      <c r="C680" s="30">
        <f>STOCK!E1099</f>
        <v>0</v>
      </c>
      <c r="D680" s="30">
        <f>STOCK!F1099</f>
        <v>0</v>
      </c>
      <c r="E680" s="30">
        <f>STOCK!G1099</f>
        <v>0</v>
      </c>
      <c r="F680" s="30" t="e">
        <f>STOCK!#REF!</f>
        <v>#REF!</v>
      </c>
      <c r="G680" s="30">
        <f>STOCK!H1099</f>
        <v>0</v>
      </c>
      <c r="H680" s="30" t="e">
        <f>STOCK!#REF!</f>
        <v>#REF!</v>
      </c>
      <c r="I680" s="30">
        <f>STOCK!I1099</f>
        <v>0</v>
      </c>
      <c r="J680" s="30">
        <f>STOCK!J1099</f>
        <v>0</v>
      </c>
      <c r="K680" s="30" t="e">
        <f>STOCK!#REF!</f>
        <v>#REF!</v>
      </c>
      <c r="L680" s="30">
        <f>STOCK!K1099</f>
        <v>0</v>
      </c>
      <c r="U680" s="30">
        <v>1</v>
      </c>
      <c r="V680" s="30">
        <f>STOCK!O1099</f>
        <v>0</v>
      </c>
      <c r="X680" s="30">
        <v>0</v>
      </c>
      <c r="Y680" s="30">
        <f t="shared" si="12"/>
        <v>0</v>
      </c>
      <c r="AG680" s="30">
        <f>STOCK!A1099</f>
        <v>0</v>
      </c>
      <c r="AI680" s="30">
        <v>0</v>
      </c>
    </row>
    <row r="681" spans="1:35" x14ac:dyDescent="0.15">
      <c r="A681" s="30">
        <f>STOCK!C1100</f>
        <v>0</v>
      </c>
      <c r="B681" s="30">
        <f>STOCK!D1100</f>
        <v>0</v>
      </c>
      <c r="C681" s="30">
        <f>STOCK!E1100</f>
        <v>0</v>
      </c>
      <c r="D681" s="30">
        <f>STOCK!F1100</f>
        <v>0</v>
      </c>
      <c r="E681" s="30">
        <f>STOCK!G1100</f>
        <v>0</v>
      </c>
      <c r="F681" s="30" t="e">
        <f>STOCK!#REF!</f>
        <v>#REF!</v>
      </c>
      <c r="G681" s="30">
        <f>STOCK!H1100</f>
        <v>0</v>
      </c>
      <c r="H681" s="30" t="e">
        <f>STOCK!#REF!</f>
        <v>#REF!</v>
      </c>
      <c r="I681" s="30">
        <f>STOCK!I1100</f>
        <v>0</v>
      </c>
      <c r="J681" s="30">
        <f>STOCK!J1100</f>
        <v>0</v>
      </c>
      <c r="K681" s="30" t="e">
        <f>STOCK!#REF!</f>
        <v>#REF!</v>
      </c>
      <c r="L681" s="30">
        <f>STOCK!K1100</f>
        <v>0</v>
      </c>
      <c r="U681" s="30">
        <v>1</v>
      </c>
      <c r="V681" s="30">
        <f>STOCK!O1100</f>
        <v>0</v>
      </c>
      <c r="X681" s="30">
        <v>0</v>
      </c>
      <c r="Y681" s="30">
        <f t="shared" si="12"/>
        <v>0</v>
      </c>
      <c r="AG681" s="30">
        <f>STOCK!A1100</f>
        <v>0</v>
      </c>
      <c r="AI681" s="30">
        <v>0</v>
      </c>
    </row>
    <row r="682" spans="1:35" x14ac:dyDescent="0.15">
      <c r="A682" s="30">
        <f>STOCK!C1101</f>
        <v>0</v>
      </c>
      <c r="B682" s="30">
        <f>STOCK!D1101</f>
        <v>0</v>
      </c>
      <c r="C682" s="30">
        <f>STOCK!E1101</f>
        <v>0</v>
      </c>
      <c r="D682" s="30">
        <f>STOCK!F1101</f>
        <v>0</v>
      </c>
      <c r="E682" s="30">
        <f>STOCK!G1101</f>
        <v>0</v>
      </c>
      <c r="F682" s="30" t="e">
        <f>STOCK!#REF!</f>
        <v>#REF!</v>
      </c>
      <c r="G682" s="30">
        <f>STOCK!H1101</f>
        <v>0</v>
      </c>
      <c r="H682" s="30" t="e">
        <f>STOCK!#REF!</f>
        <v>#REF!</v>
      </c>
      <c r="I682" s="30">
        <f>STOCK!I1101</f>
        <v>0</v>
      </c>
      <c r="J682" s="30">
        <f>STOCK!J1101</f>
        <v>0</v>
      </c>
      <c r="K682" s="30" t="e">
        <f>STOCK!#REF!</f>
        <v>#REF!</v>
      </c>
      <c r="L682" s="30">
        <f>STOCK!K1101</f>
        <v>0</v>
      </c>
      <c r="U682" s="30">
        <v>1</v>
      </c>
      <c r="V682" s="30">
        <f>STOCK!O1101</f>
        <v>0</v>
      </c>
      <c r="X682" s="30">
        <v>0</v>
      </c>
      <c r="Y682" s="30">
        <f t="shared" si="12"/>
        <v>0</v>
      </c>
      <c r="AG682" s="30">
        <f>STOCK!A1101</f>
        <v>0</v>
      </c>
      <c r="AI682" s="30">
        <v>0</v>
      </c>
    </row>
    <row r="683" spans="1:35" x14ac:dyDescent="0.15">
      <c r="A683" s="30">
        <f>STOCK!C1102</f>
        <v>0</v>
      </c>
      <c r="B683" s="30">
        <f>STOCK!D1102</f>
        <v>0</v>
      </c>
      <c r="C683" s="30">
        <f>STOCK!E1102</f>
        <v>0</v>
      </c>
      <c r="D683" s="30">
        <f>STOCK!F1102</f>
        <v>0</v>
      </c>
      <c r="E683" s="30">
        <f>STOCK!G1102</f>
        <v>0</v>
      </c>
      <c r="F683" s="30" t="e">
        <f>STOCK!#REF!</f>
        <v>#REF!</v>
      </c>
      <c r="G683" s="30">
        <f>STOCK!H1102</f>
        <v>0</v>
      </c>
      <c r="H683" s="30" t="e">
        <f>STOCK!#REF!</f>
        <v>#REF!</v>
      </c>
      <c r="I683" s="30">
        <f>STOCK!I1102</f>
        <v>0</v>
      </c>
      <c r="J683" s="30">
        <f>STOCK!J1102</f>
        <v>0</v>
      </c>
      <c r="K683" s="30" t="e">
        <f>STOCK!#REF!</f>
        <v>#REF!</v>
      </c>
      <c r="L683" s="30">
        <f>STOCK!K1102</f>
        <v>0</v>
      </c>
      <c r="U683" s="30">
        <v>1</v>
      </c>
      <c r="V683" s="30">
        <f>STOCK!O1102</f>
        <v>0</v>
      </c>
      <c r="X683" s="30">
        <v>0</v>
      </c>
      <c r="Y683" s="30">
        <f t="shared" si="12"/>
        <v>0</v>
      </c>
      <c r="AG683" s="30">
        <f>STOCK!A1102</f>
        <v>0</v>
      </c>
      <c r="AI683" s="30">
        <v>0</v>
      </c>
    </row>
    <row r="684" spans="1:35" x14ac:dyDescent="0.15">
      <c r="A684" s="30">
        <f>STOCK!C1103</f>
        <v>0</v>
      </c>
      <c r="B684" s="30">
        <f>STOCK!D1103</f>
        <v>0</v>
      </c>
      <c r="C684" s="30">
        <f>STOCK!E1103</f>
        <v>0</v>
      </c>
      <c r="D684" s="30">
        <f>STOCK!F1103</f>
        <v>0</v>
      </c>
      <c r="E684" s="30">
        <f>STOCK!G1103</f>
        <v>0</v>
      </c>
      <c r="F684" s="30" t="e">
        <f>STOCK!#REF!</f>
        <v>#REF!</v>
      </c>
      <c r="G684" s="30">
        <f>STOCK!H1103</f>
        <v>0</v>
      </c>
      <c r="H684" s="30" t="e">
        <f>STOCK!#REF!</f>
        <v>#REF!</v>
      </c>
      <c r="I684" s="30">
        <f>STOCK!I1103</f>
        <v>0</v>
      </c>
      <c r="J684" s="30">
        <f>STOCK!J1103</f>
        <v>0</v>
      </c>
      <c r="K684" s="30" t="e">
        <f>STOCK!#REF!</f>
        <v>#REF!</v>
      </c>
      <c r="L684" s="30">
        <f>STOCK!K1103</f>
        <v>0</v>
      </c>
      <c r="U684" s="30">
        <v>1</v>
      </c>
      <c r="V684" s="30">
        <f>STOCK!O1103</f>
        <v>0</v>
      </c>
      <c r="X684" s="30">
        <v>0</v>
      </c>
      <c r="Y684" s="30">
        <f t="shared" si="12"/>
        <v>0</v>
      </c>
      <c r="AG684" s="30">
        <f>STOCK!A1103</f>
        <v>0</v>
      </c>
      <c r="AI684" s="30">
        <v>0</v>
      </c>
    </row>
    <row r="685" spans="1:35" x14ac:dyDescent="0.15">
      <c r="A685" s="30">
        <f>STOCK!C1104</f>
        <v>0</v>
      </c>
      <c r="B685" s="30">
        <f>STOCK!D1104</f>
        <v>0</v>
      </c>
      <c r="C685" s="30">
        <f>STOCK!E1104</f>
        <v>0</v>
      </c>
      <c r="D685" s="30">
        <f>STOCK!F1104</f>
        <v>0</v>
      </c>
      <c r="E685" s="30">
        <f>STOCK!G1104</f>
        <v>0</v>
      </c>
      <c r="F685" s="30" t="e">
        <f>STOCK!#REF!</f>
        <v>#REF!</v>
      </c>
      <c r="G685" s="30">
        <f>STOCK!H1104</f>
        <v>0</v>
      </c>
      <c r="H685" s="30" t="e">
        <f>STOCK!#REF!</f>
        <v>#REF!</v>
      </c>
      <c r="I685" s="30">
        <f>STOCK!I1104</f>
        <v>0</v>
      </c>
      <c r="J685" s="30">
        <f>STOCK!J1104</f>
        <v>0</v>
      </c>
      <c r="K685" s="30" t="e">
        <f>STOCK!#REF!</f>
        <v>#REF!</v>
      </c>
      <c r="L685" s="30">
        <f>STOCK!K1104</f>
        <v>0</v>
      </c>
      <c r="U685" s="30">
        <v>1</v>
      </c>
      <c r="V685" s="30">
        <f>STOCK!O1104</f>
        <v>0</v>
      </c>
      <c r="X685" s="30">
        <v>0</v>
      </c>
      <c r="Y685" s="30">
        <f t="shared" si="12"/>
        <v>0</v>
      </c>
      <c r="AG685" s="30">
        <f>STOCK!A1104</f>
        <v>0</v>
      </c>
      <c r="AI685" s="30">
        <v>0</v>
      </c>
    </row>
    <row r="686" spans="1:35" x14ac:dyDescent="0.15">
      <c r="A686" s="30">
        <f>STOCK!C1105</f>
        <v>0</v>
      </c>
      <c r="B686" s="30">
        <f>STOCK!D1105</f>
        <v>0</v>
      </c>
      <c r="C686" s="30">
        <f>STOCK!E1105</f>
        <v>0</v>
      </c>
      <c r="D686" s="30">
        <f>STOCK!F1105</f>
        <v>0</v>
      </c>
      <c r="E686" s="30">
        <f>STOCK!G1105</f>
        <v>0</v>
      </c>
      <c r="F686" s="30" t="e">
        <f>STOCK!#REF!</f>
        <v>#REF!</v>
      </c>
      <c r="G686" s="30">
        <f>STOCK!H1105</f>
        <v>0</v>
      </c>
      <c r="H686" s="30" t="e">
        <f>STOCK!#REF!</f>
        <v>#REF!</v>
      </c>
      <c r="I686" s="30">
        <f>STOCK!I1105</f>
        <v>0</v>
      </c>
      <c r="J686" s="30">
        <f>STOCK!J1105</f>
        <v>0</v>
      </c>
      <c r="K686" s="30" t="e">
        <f>STOCK!#REF!</f>
        <v>#REF!</v>
      </c>
      <c r="L686" s="30">
        <f>STOCK!K1105</f>
        <v>0</v>
      </c>
      <c r="U686" s="30">
        <v>1</v>
      </c>
      <c r="V686" s="30">
        <f>STOCK!O1105</f>
        <v>0</v>
      </c>
      <c r="X686" s="30">
        <v>0</v>
      </c>
      <c r="Y686" s="30">
        <f t="shared" si="12"/>
        <v>0</v>
      </c>
      <c r="AG686" s="30">
        <f>STOCK!A1105</f>
        <v>0</v>
      </c>
      <c r="AI686" s="30">
        <v>0</v>
      </c>
    </row>
    <row r="687" spans="1:35" x14ac:dyDescent="0.15">
      <c r="A687" s="30">
        <f>STOCK!C1106</f>
        <v>0</v>
      </c>
      <c r="B687" s="30">
        <f>STOCK!D1106</f>
        <v>0</v>
      </c>
      <c r="C687" s="30">
        <f>STOCK!E1106</f>
        <v>0</v>
      </c>
      <c r="D687" s="30">
        <f>STOCK!F1106</f>
        <v>0</v>
      </c>
      <c r="E687" s="30">
        <f>STOCK!G1106</f>
        <v>0</v>
      </c>
      <c r="F687" s="30" t="e">
        <f>STOCK!#REF!</f>
        <v>#REF!</v>
      </c>
      <c r="G687" s="30">
        <f>STOCK!H1106</f>
        <v>0</v>
      </c>
      <c r="H687" s="30" t="e">
        <f>STOCK!#REF!</f>
        <v>#REF!</v>
      </c>
      <c r="I687" s="30">
        <f>STOCK!I1106</f>
        <v>0</v>
      </c>
      <c r="J687" s="30">
        <f>STOCK!J1106</f>
        <v>0</v>
      </c>
      <c r="K687" s="30" t="e">
        <f>STOCK!#REF!</f>
        <v>#REF!</v>
      </c>
      <c r="L687" s="30">
        <f>STOCK!K1106</f>
        <v>0</v>
      </c>
      <c r="U687" s="30">
        <v>1</v>
      </c>
      <c r="V687" s="30">
        <f>STOCK!O1106</f>
        <v>0</v>
      </c>
      <c r="X687" s="30">
        <v>0</v>
      </c>
      <c r="Y687" s="30">
        <f t="shared" si="12"/>
        <v>0</v>
      </c>
      <c r="AG687" s="30">
        <f>STOCK!A1106</f>
        <v>0</v>
      </c>
      <c r="AI687" s="30">
        <v>0</v>
      </c>
    </row>
    <row r="688" spans="1:35" x14ac:dyDescent="0.15">
      <c r="A688" s="30">
        <f>STOCK!C1107</f>
        <v>0</v>
      </c>
      <c r="B688" s="30">
        <f>STOCK!D1107</f>
        <v>0</v>
      </c>
      <c r="C688" s="30">
        <f>STOCK!E1107</f>
        <v>0</v>
      </c>
      <c r="D688" s="30">
        <f>STOCK!F1107</f>
        <v>0</v>
      </c>
      <c r="E688" s="30">
        <f>STOCK!G1107</f>
        <v>0</v>
      </c>
      <c r="F688" s="30" t="e">
        <f>STOCK!#REF!</f>
        <v>#REF!</v>
      </c>
      <c r="G688" s="30">
        <f>STOCK!H1107</f>
        <v>0</v>
      </c>
      <c r="H688" s="30" t="e">
        <f>STOCK!#REF!</f>
        <v>#REF!</v>
      </c>
      <c r="I688" s="30">
        <f>STOCK!I1107</f>
        <v>0</v>
      </c>
      <c r="J688" s="30">
        <f>STOCK!J1107</f>
        <v>0</v>
      </c>
      <c r="K688" s="30" t="e">
        <f>STOCK!#REF!</f>
        <v>#REF!</v>
      </c>
      <c r="L688" s="30">
        <f>STOCK!K1107</f>
        <v>0</v>
      </c>
      <c r="U688" s="30">
        <v>1</v>
      </c>
      <c r="V688" s="30">
        <f>STOCK!O1107</f>
        <v>0</v>
      </c>
      <c r="X688" s="30">
        <v>0</v>
      </c>
      <c r="Y688" s="30">
        <f t="shared" si="12"/>
        <v>0</v>
      </c>
      <c r="AG688" s="30">
        <f>STOCK!A1107</f>
        <v>0</v>
      </c>
      <c r="AI688" s="30">
        <v>0</v>
      </c>
    </row>
    <row r="689" spans="1:35" x14ac:dyDescent="0.15">
      <c r="A689" s="30">
        <f>STOCK!C1108</f>
        <v>0</v>
      </c>
      <c r="B689" s="30">
        <f>STOCK!D1108</f>
        <v>0</v>
      </c>
      <c r="C689" s="30">
        <f>STOCK!E1108</f>
        <v>0</v>
      </c>
      <c r="D689" s="30">
        <f>STOCK!F1108</f>
        <v>0</v>
      </c>
      <c r="E689" s="30">
        <f>STOCK!G1108</f>
        <v>0</v>
      </c>
      <c r="F689" s="30" t="e">
        <f>STOCK!#REF!</f>
        <v>#REF!</v>
      </c>
      <c r="G689" s="30">
        <f>STOCK!H1108</f>
        <v>0</v>
      </c>
      <c r="H689" s="30" t="e">
        <f>STOCK!#REF!</f>
        <v>#REF!</v>
      </c>
      <c r="I689" s="30">
        <f>STOCK!I1108</f>
        <v>0</v>
      </c>
      <c r="J689" s="30">
        <f>STOCK!J1108</f>
        <v>0</v>
      </c>
      <c r="K689" s="30" t="e">
        <f>STOCK!#REF!</f>
        <v>#REF!</v>
      </c>
      <c r="L689" s="30">
        <f>STOCK!K1108</f>
        <v>0</v>
      </c>
      <c r="U689" s="30">
        <v>1</v>
      </c>
      <c r="V689" s="30">
        <f>STOCK!O1108</f>
        <v>0</v>
      </c>
      <c r="X689" s="30">
        <v>0</v>
      </c>
      <c r="Y689" s="30">
        <f t="shared" si="12"/>
        <v>0</v>
      </c>
      <c r="AG689" s="30">
        <f>STOCK!A1108</f>
        <v>0</v>
      </c>
      <c r="AI689" s="30">
        <v>0</v>
      </c>
    </row>
    <row r="690" spans="1:35" x14ac:dyDescent="0.15">
      <c r="A690" s="30">
        <f>STOCK!C1109</f>
        <v>0</v>
      </c>
      <c r="B690" s="30">
        <f>STOCK!D1109</f>
        <v>0</v>
      </c>
      <c r="C690" s="30">
        <f>STOCK!E1109</f>
        <v>0</v>
      </c>
      <c r="D690" s="30">
        <f>STOCK!F1109</f>
        <v>0</v>
      </c>
      <c r="E690" s="30">
        <f>STOCK!G1109</f>
        <v>0</v>
      </c>
      <c r="F690" s="30" t="e">
        <f>STOCK!#REF!</f>
        <v>#REF!</v>
      </c>
      <c r="G690" s="30">
        <f>STOCK!H1109</f>
        <v>0</v>
      </c>
      <c r="H690" s="30" t="e">
        <f>STOCK!#REF!</f>
        <v>#REF!</v>
      </c>
      <c r="I690" s="30">
        <f>STOCK!I1109</f>
        <v>0</v>
      </c>
      <c r="J690" s="30">
        <f>STOCK!J1109</f>
        <v>0</v>
      </c>
      <c r="K690" s="30" t="e">
        <f>STOCK!#REF!</f>
        <v>#REF!</v>
      </c>
      <c r="L690" s="30">
        <f>STOCK!K1109</f>
        <v>0</v>
      </c>
      <c r="U690" s="30">
        <v>1</v>
      </c>
      <c r="V690" s="30">
        <f>STOCK!O1109</f>
        <v>0</v>
      </c>
      <c r="X690" s="30">
        <v>0</v>
      </c>
      <c r="Y690" s="30">
        <f t="shared" si="12"/>
        <v>0</v>
      </c>
      <c r="AG690" s="30">
        <f>STOCK!A1109</f>
        <v>0</v>
      </c>
      <c r="AI690" s="30">
        <v>0</v>
      </c>
    </row>
    <row r="691" spans="1:35" x14ac:dyDescent="0.15">
      <c r="A691" s="30">
        <f>STOCK!C1110</f>
        <v>0</v>
      </c>
      <c r="B691" s="30">
        <f>STOCK!D1110</f>
        <v>0</v>
      </c>
      <c r="C691" s="30">
        <f>STOCK!E1110</f>
        <v>0</v>
      </c>
      <c r="D691" s="30">
        <f>STOCK!F1110</f>
        <v>0</v>
      </c>
      <c r="E691" s="30">
        <f>STOCK!G1110</f>
        <v>0</v>
      </c>
      <c r="F691" s="30" t="e">
        <f>STOCK!#REF!</f>
        <v>#REF!</v>
      </c>
      <c r="G691" s="30">
        <f>STOCK!H1110</f>
        <v>0</v>
      </c>
      <c r="H691" s="30" t="e">
        <f>STOCK!#REF!</f>
        <v>#REF!</v>
      </c>
      <c r="I691" s="30">
        <f>STOCK!I1110</f>
        <v>0</v>
      </c>
      <c r="J691" s="30">
        <f>STOCK!J1110</f>
        <v>0</v>
      </c>
      <c r="K691" s="30" t="e">
        <f>STOCK!#REF!</f>
        <v>#REF!</v>
      </c>
      <c r="L691" s="30">
        <f>STOCK!K1110</f>
        <v>0</v>
      </c>
      <c r="U691" s="30">
        <v>1</v>
      </c>
      <c r="V691" s="30">
        <f>STOCK!O1110</f>
        <v>0</v>
      </c>
      <c r="X691" s="30">
        <v>0</v>
      </c>
      <c r="Y691" s="30">
        <f t="shared" si="12"/>
        <v>0</v>
      </c>
      <c r="AG691" s="30">
        <f>STOCK!A1110</f>
        <v>0</v>
      </c>
      <c r="AI691" s="30">
        <v>0</v>
      </c>
    </row>
    <row r="692" spans="1:35" x14ac:dyDescent="0.15">
      <c r="A692" s="30">
        <f>STOCK!C1111</f>
        <v>0</v>
      </c>
      <c r="B692" s="30">
        <f>STOCK!D1111</f>
        <v>0</v>
      </c>
      <c r="C692" s="30">
        <f>STOCK!E1111</f>
        <v>0</v>
      </c>
      <c r="D692" s="30">
        <f>STOCK!F1111</f>
        <v>0</v>
      </c>
      <c r="E692" s="30">
        <f>STOCK!G1111</f>
        <v>0</v>
      </c>
      <c r="F692" s="30" t="e">
        <f>STOCK!#REF!</f>
        <v>#REF!</v>
      </c>
      <c r="G692" s="30">
        <f>STOCK!H1111</f>
        <v>0</v>
      </c>
      <c r="H692" s="30" t="e">
        <f>STOCK!#REF!</f>
        <v>#REF!</v>
      </c>
      <c r="I692" s="30">
        <f>STOCK!I1111</f>
        <v>0</v>
      </c>
      <c r="J692" s="30">
        <f>STOCK!J1111</f>
        <v>0</v>
      </c>
      <c r="K692" s="30" t="e">
        <f>STOCK!#REF!</f>
        <v>#REF!</v>
      </c>
      <c r="L692" s="30">
        <f>STOCK!K1111</f>
        <v>0</v>
      </c>
      <c r="U692" s="30">
        <v>1</v>
      </c>
      <c r="V692" s="30">
        <f>STOCK!O1111</f>
        <v>0</v>
      </c>
      <c r="X692" s="30">
        <v>0</v>
      </c>
      <c r="Y692" s="30">
        <f t="shared" si="12"/>
        <v>0</v>
      </c>
      <c r="AG692" s="30">
        <f>STOCK!A1111</f>
        <v>0</v>
      </c>
      <c r="AI692" s="30">
        <v>0</v>
      </c>
    </row>
    <row r="693" spans="1:35" x14ac:dyDescent="0.15">
      <c r="A693" s="30">
        <f>STOCK!C1112</f>
        <v>0</v>
      </c>
      <c r="B693" s="30">
        <f>STOCK!D1112</f>
        <v>0</v>
      </c>
      <c r="C693" s="30">
        <f>STOCK!E1112</f>
        <v>0</v>
      </c>
      <c r="D693" s="30">
        <f>STOCK!F1112</f>
        <v>0</v>
      </c>
      <c r="E693" s="30">
        <f>STOCK!G1112</f>
        <v>0</v>
      </c>
      <c r="F693" s="30" t="e">
        <f>STOCK!#REF!</f>
        <v>#REF!</v>
      </c>
      <c r="G693" s="30">
        <f>STOCK!H1112</f>
        <v>0</v>
      </c>
      <c r="H693" s="30" t="e">
        <f>STOCK!#REF!</f>
        <v>#REF!</v>
      </c>
      <c r="I693" s="30">
        <f>STOCK!I1112</f>
        <v>0</v>
      </c>
      <c r="J693" s="30">
        <f>STOCK!J1112</f>
        <v>0</v>
      </c>
      <c r="K693" s="30" t="e">
        <f>STOCK!#REF!</f>
        <v>#REF!</v>
      </c>
      <c r="L693" s="30">
        <f>STOCK!K1112</f>
        <v>0</v>
      </c>
      <c r="U693" s="30">
        <v>1</v>
      </c>
      <c r="V693" s="30">
        <f>STOCK!O1112</f>
        <v>0</v>
      </c>
      <c r="X693" s="30">
        <v>0</v>
      </c>
      <c r="Y693" s="30">
        <f t="shared" si="12"/>
        <v>0</v>
      </c>
      <c r="AG693" s="30">
        <f>STOCK!A1112</f>
        <v>0</v>
      </c>
      <c r="AI693" s="30">
        <v>0</v>
      </c>
    </row>
    <row r="694" spans="1:35" x14ac:dyDescent="0.15">
      <c r="A694" s="30">
        <f>STOCK!C1113</f>
        <v>0</v>
      </c>
      <c r="B694" s="30">
        <f>STOCK!D1113</f>
        <v>0</v>
      </c>
      <c r="C694" s="30">
        <f>STOCK!E1113</f>
        <v>0</v>
      </c>
      <c r="D694" s="30">
        <f>STOCK!F1113</f>
        <v>0</v>
      </c>
      <c r="E694" s="30">
        <f>STOCK!G1113</f>
        <v>0</v>
      </c>
      <c r="F694" s="30" t="e">
        <f>STOCK!#REF!</f>
        <v>#REF!</v>
      </c>
      <c r="G694" s="30">
        <f>STOCK!H1113</f>
        <v>0</v>
      </c>
      <c r="H694" s="30" t="e">
        <f>STOCK!#REF!</f>
        <v>#REF!</v>
      </c>
      <c r="I694" s="30">
        <f>STOCK!I1113</f>
        <v>0</v>
      </c>
      <c r="J694" s="30">
        <f>STOCK!J1113</f>
        <v>0</v>
      </c>
      <c r="K694" s="30" t="e">
        <f>STOCK!#REF!</f>
        <v>#REF!</v>
      </c>
      <c r="L694" s="30">
        <f>STOCK!K1113</f>
        <v>0</v>
      </c>
      <c r="U694" s="30">
        <v>1</v>
      </c>
      <c r="V694" s="30">
        <f>STOCK!O1113</f>
        <v>0</v>
      </c>
      <c r="X694" s="30">
        <v>0</v>
      </c>
      <c r="Y694" s="30">
        <f t="shared" si="12"/>
        <v>0</v>
      </c>
      <c r="AG694" s="30">
        <f>STOCK!A1113</f>
        <v>0</v>
      </c>
      <c r="AI694" s="30">
        <v>0</v>
      </c>
    </row>
    <row r="695" spans="1:35" x14ac:dyDescent="0.15">
      <c r="A695" s="30">
        <f>STOCK!C1114</f>
        <v>0</v>
      </c>
      <c r="B695" s="30">
        <f>STOCK!D1114</f>
        <v>0</v>
      </c>
      <c r="C695" s="30">
        <f>STOCK!E1114</f>
        <v>0</v>
      </c>
      <c r="D695" s="30">
        <f>STOCK!F1114</f>
        <v>0</v>
      </c>
      <c r="E695" s="30">
        <f>STOCK!G1114</f>
        <v>0</v>
      </c>
      <c r="F695" s="30" t="e">
        <f>STOCK!#REF!</f>
        <v>#REF!</v>
      </c>
      <c r="G695" s="30">
        <f>STOCK!H1114</f>
        <v>0</v>
      </c>
      <c r="H695" s="30" t="e">
        <f>STOCK!#REF!</f>
        <v>#REF!</v>
      </c>
      <c r="I695" s="30">
        <f>STOCK!I1114</f>
        <v>0</v>
      </c>
      <c r="J695" s="30">
        <f>STOCK!J1114</f>
        <v>0</v>
      </c>
      <c r="K695" s="30" t="e">
        <f>STOCK!#REF!</f>
        <v>#REF!</v>
      </c>
      <c r="L695" s="30">
        <f>STOCK!K1114</f>
        <v>0</v>
      </c>
      <c r="U695" s="30">
        <v>1</v>
      </c>
      <c r="V695" s="30">
        <f>STOCK!O1114</f>
        <v>0</v>
      </c>
      <c r="X695" s="30">
        <v>0</v>
      </c>
      <c r="Y695" s="30">
        <f t="shared" si="12"/>
        <v>0</v>
      </c>
      <c r="AG695" s="30">
        <f>STOCK!A1114</f>
        <v>0</v>
      </c>
      <c r="AI695" s="30">
        <v>0</v>
      </c>
    </row>
    <row r="696" spans="1:35" x14ac:dyDescent="0.15">
      <c r="A696" s="30">
        <f>STOCK!C1115</f>
        <v>0</v>
      </c>
      <c r="B696" s="30">
        <f>STOCK!D1115</f>
        <v>0</v>
      </c>
      <c r="C696" s="30">
        <f>STOCK!E1115</f>
        <v>0</v>
      </c>
      <c r="D696" s="30">
        <f>STOCK!F1115</f>
        <v>0</v>
      </c>
      <c r="E696" s="30">
        <f>STOCK!G1115</f>
        <v>0</v>
      </c>
      <c r="F696" s="30" t="e">
        <f>STOCK!#REF!</f>
        <v>#REF!</v>
      </c>
      <c r="G696" s="30">
        <f>STOCK!H1115</f>
        <v>0</v>
      </c>
      <c r="H696" s="30" t="e">
        <f>STOCK!#REF!</f>
        <v>#REF!</v>
      </c>
      <c r="I696" s="30">
        <f>STOCK!I1115</f>
        <v>0</v>
      </c>
      <c r="J696" s="30">
        <f>STOCK!J1115</f>
        <v>0</v>
      </c>
      <c r="K696" s="30" t="e">
        <f>STOCK!#REF!</f>
        <v>#REF!</v>
      </c>
      <c r="L696" s="30">
        <f>STOCK!K1115</f>
        <v>0</v>
      </c>
      <c r="U696" s="30">
        <v>1</v>
      </c>
      <c r="V696" s="30">
        <f>STOCK!O1115</f>
        <v>0</v>
      </c>
      <c r="X696" s="30">
        <v>0</v>
      </c>
      <c r="Y696" s="30">
        <f t="shared" si="12"/>
        <v>0</v>
      </c>
      <c r="AG696" s="30">
        <f>STOCK!A1115</f>
        <v>0</v>
      </c>
      <c r="AI696" s="30">
        <v>0</v>
      </c>
    </row>
    <row r="697" spans="1:35" x14ac:dyDescent="0.15">
      <c r="A697" s="30">
        <f>STOCK!C1116</f>
        <v>0</v>
      </c>
      <c r="B697" s="30">
        <f>STOCK!D1116</f>
        <v>0</v>
      </c>
      <c r="C697" s="30">
        <f>STOCK!E1116</f>
        <v>0</v>
      </c>
      <c r="D697" s="30">
        <f>STOCK!F1116</f>
        <v>0</v>
      </c>
      <c r="E697" s="30">
        <f>STOCK!G1116</f>
        <v>0</v>
      </c>
      <c r="F697" s="30" t="e">
        <f>STOCK!#REF!</f>
        <v>#REF!</v>
      </c>
      <c r="G697" s="30">
        <f>STOCK!H1116</f>
        <v>0</v>
      </c>
      <c r="H697" s="30" t="e">
        <f>STOCK!#REF!</f>
        <v>#REF!</v>
      </c>
      <c r="I697" s="30">
        <f>STOCK!I1116</f>
        <v>0</v>
      </c>
      <c r="J697" s="30">
        <f>STOCK!J1116</f>
        <v>0</v>
      </c>
      <c r="K697" s="30" t="e">
        <f>STOCK!#REF!</f>
        <v>#REF!</v>
      </c>
      <c r="L697" s="30">
        <f>STOCK!K1116</f>
        <v>0</v>
      </c>
      <c r="U697" s="30">
        <v>1</v>
      </c>
      <c r="V697" s="30">
        <f>STOCK!O1116</f>
        <v>0</v>
      </c>
      <c r="X697" s="30">
        <v>0</v>
      </c>
      <c r="Y697" s="30">
        <f t="shared" si="12"/>
        <v>0</v>
      </c>
      <c r="AG697" s="30">
        <f>STOCK!A1116</f>
        <v>0</v>
      </c>
      <c r="AI697" s="30">
        <v>0</v>
      </c>
    </row>
    <row r="698" spans="1:35" x14ac:dyDescent="0.15">
      <c r="A698" s="30">
        <f>STOCK!C1117</f>
        <v>0</v>
      </c>
      <c r="B698" s="30">
        <f>STOCK!D1117</f>
        <v>0</v>
      </c>
      <c r="C698" s="30">
        <f>STOCK!E1117</f>
        <v>0</v>
      </c>
      <c r="D698" s="30">
        <f>STOCK!F1117</f>
        <v>0</v>
      </c>
      <c r="E698" s="30">
        <f>STOCK!G1117</f>
        <v>0</v>
      </c>
      <c r="F698" s="30" t="e">
        <f>STOCK!#REF!</f>
        <v>#REF!</v>
      </c>
      <c r="G698" s="30">
        <f>STOCK!H1117</f>
        <v>0</v>
      </c>
      <c r="H698" s="30" t="e">
        <f>STOCK!#REF!</f>
        <v>#REF!</v>
      </c>
      <c r="I698" s="30">
        <f>STOCK!I1117</f>
        <v>0</v>
      </c>
      <c r="J698" s="30">
        <f>STOCK!J1117</f>
        <v>0</v>
      </c>
      <c r="K698" s="30" t="e">
        <f>STOCK!#REF!</f>
        <v>#REF!</v>
      </c>
      <c r="L698" s="30">
        <f>STOCK!K1117</f>
        <v>0</v>
      </c>
      <c r="U698" s="30">
        <v>1</v>
      </c>
      <c r="V698" s="30">
        <f>STOCK!O1117</f>
        <v>0</v>
      </c>
      <c r="X698" s="30">
        <v>0</v>
      </c>
      <c r="Y698" s="30">
        <f t="shared" si="12"/>
        <v>0</v>
      </c>
      <c r="AG698" s="30">
        <f>STOCK!A1117</f>
        <v>0</v>
      </c>
      <c r="AI698" s="30">
        <v>0</v>
      </c>
    </row>
    <row r="699" spans="1:35" x14ac:dyDescent="0.15">
      <c r="A699" s="30">
        <f>STOCK!C1118</f>
        <v>0</v>
      </c>
      <c r="B699" s="30">
        <f>STOCK!D1118</f>
        <v>0</v>
      </c>
      <c r="C699" s="30">
        <f>STOCK!E1118</f>
        <v>0</v>
      </c>
      <c r="D699" s="30">
        <f>STOCK!F1118</f>
        <v>0</v>
      </c>
      <c r="E699" s="30">
        <f>STOCK!G1118</f>
        <v>0</v>
      </c>
      <c r="F699" s="30" t="e">
        <f>STOCK!#REF!</f>
        <v>#REF!</v>
      </c>
      <c r="G699" s="30">
        <f>STOCK!H1118</f>
        <v>0</v>
      </c>
      <c r="H699" s="30" t="e">
        <f>STOCK!#REF!</f>
        <v>#REF!</v>
      </c>
      <c r="I699" s="30">
        <f>STOCK!I1118</f>
        <v>0</v>
      </c>
      <c r="J699" s="30">
        <f>STOCK!J1118</f>
        <v>0</v>
      </c>
      <c r="K699" s="30" t="e">
        <f>STOCK!#REF!</f>
        <v>#REF!</v>
      </c>
      <c r="L699" s="30">
        <f>STOCK!K1118</f>
        <v>0</v>
      </c>
      <c r="U699" s="30">
        <v>1</v>
      </c>
      <c r="V699" s="30">
        <f>STOCK!O1118</f>
        <v>0</v>
      </c>
      <c r="X699" s="30">
        <v>0</v>
      </c>
      <c r="Y699" s="30">
        <f t="shared" si="12"/>
        <v>0</v>
      </c>
      <c r="AG699" s="30">
        <f>STOCK!A1118</f>
        <v>0</v>
      </c>
      <c r="AI699" s="30">
        <v>0</v>
      </c>
    </row>
    <row r="700" spans="1:35" x14ac:dyDescent="0.15">
      <c r="A700" s="30">
        <f>STOCK!C1119</f>
        <v>0</v>
      </c>
      <c r="B700" s="30">
        <f>STOCK!D1119</f>
        <v>0</v>
      </c>
      <c r="C700" s="30">
        <f>STOCK!E1119</f>
        <v>0</v>
      </c>
      <c r="D700" s="30">
        <f>STOCK!F1119</f>
        <v>0</v>
      </c>
      <c r="E700" s="30">
        <f>STOCK!G1119</f>
        <v>0</v>
      </c>
      <c r="F700" s="30" t="e">
        <f>STOCK!#REF!</f>
        <v>#REF!</v>
      </c>
      <c r="G700" s="30">
        <f>STOCK!H1119</f>
        <v>0</v>
      </c>
      <c r="H700" s="30" t="e">
        <f>STOCK!#REF!</f>
        <v>#REF!</v>
      </c>
      <c r="I700" s="30">
        <f>STOCK!I1119</f>
        <v>0</v>
      </c>
      <c r="J700" s="30">
        <f>STOCK!J1119</f>
        <v>0</v>
      </c>
      <c r="K700" s="30" t="e">
        <f>STOCK!#REF!</f>
        <v>#REF!</v>
      </c>
      <c r="L700" s="30">
        <f>STOCK!K1119</f>
        <v>0</v>
      </c>
      <c r="U700" s="30">
        <v>1</v>
      </c>
      <c r="V700" s="30">
        <f>STOCK!O1119</f>
        <v>0</v>
      </c>
      <c r="X700" s="30">
        <v>0</v>
      </c>
      <c r="Y700" s="30">
        <f t="shared" si="12"/>
        <v>0</v>
      </c>
      <c r="AG700" s="30">
        <f>STOCK!A1119</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4"/>
      <c r="I2" s="194"/>
    </row>
    <row r="3" spans="1:9" s="57" customFormat="1" ht="28" x14ac:dyDescent="0.15">
      <c r="A3" s="56" t="s">
        <v>1054</v>
      </c>
      <c r="B3" s="56" t="s">
        <v>1056</v>
      </c>
      <c r="C3" s="62" t="s">
        <v>1022</v>
      </c>
      <c r="D3" s="59" t="s">
        <v>695</v>
      </c>
      <c r="E3" s="59">
        <v>1</v>
      </c>
      <c r="F3" s="59" t="s">
        <v>933</v>
      </c>
      <c r="G3" s="60" t="s">
        <v>934</v>
      </c>
      <c r="H3" s="194"/>
      <c r="I3" s="194"/>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2024-02-19T00:01:02Z</dcterms:modified>
</cp:coreProperties>
</file>